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skjol.sjal.is/togtgreining/SCR_og_QRT/2018/20181231/QRT/Töflur í SFCR/"/>
    </mc:Choice>
  </mc:AlternateContent>
  <bookViews>
    <workbookView xWindow="0" yWindow="0" windowWidth="28800" windowHeight="12300" firstSheet="2" activeTab="2"/>
  </bookViews>
  <sheets>
    <sheet name="Yfirlit samstæða" sheetId="21" state="hidden" r:id="rId1"/>
    <sheet name="Yfirlit solo" sheetId="19" state="hidden" r:id="rId2"/>
    <sheet name="S.02.01.02" sheetId="1" r:id="rId3"/>
    <sheet name="S.05.01.02" sheetId="2" r:id="rId4"/>
    <sheet name="S.05.02.01" sheetId="3" r:id="rId5"/>
    <sheet name="S.12.01.02" sheetId="4" r:id="rId6"/>
    <sheet name="S.17.01.02" sheetId="6" state="hidden" r:id="rId7"/>
    <sheet name="S.19.01.21" sheetId="5" state="hidden" r:id="rId8"/>
    <sheet name="S.22.01.21" sheetId="7" state="hidden" r:id="rId9"/>
    <sheet name="S.22.01.22" sheetId="8" state="hidden" r:id="rId10"/>
    <sheet name="S.23.01.01" sheetId="9" r:id="rId11"/>
    <sheet name="S.23.01.22" sheetId="10" state="hidden" r:id="rId12"/>
    <sheet name="S.25.01.21" sheetId="11" r:id="rId13"/>
    <sheet name="S.25.02.21" sheetId="12" state="hidden" r:id="rId14"/>
    <sheet name="S.25.01.22" sheetId="20" state="hidden" r:id="rId15"/>
    <sheet name="S.25.02.22" sheetId="18" state="hidden" r:id="rId16"/>
    <sheet name="S.25.03.21" sheetId="17" state="hidden" r:id="rId17"/>
    <sheet name="S.25.03.22" sheetId="16" state="hidden" r:id="rId18"/>
    <sheet name="S.28.01.01" sheetId="15" r:id="rId19"/>
    <sheet name="S.28.02.01" sheetId="14" state="hidden" r:id="rId20"/>
    <sheet name="S.32.01.22" sheetId="13" state="hidden" r:id="rId21"/>
  </sheets>
  <externalReferences>
    <externalReference r:id="rId22"/>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7</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5" l="1"/>
  <c r="K12" i="5"/>
  <c r="J12" i="5"/>
  <c r="I12" i="5"/>
  <c r="L13" i="5" l="1"/>
  <c r="M12" i="5"/>
  <c r="H24" i="5" l="1"/>
  <c r="G24" i="5" s="1"/>
  <c r="F24" i="5" s="1"/>
  <c r="E24" i="5" s="1"/>
  <c r="D24" i="5" s="1"/>
  <c r="H12" i="5"/>
  <c r="G12" i="5"/>
  <c r="F12" i="5"/>
  <c r="E12" i="5"/>
  <c r="D12" i="5"/>
  <c r="C12" i="5"/>
  <c r="C56" i="6" l="1"/>
  <c r="C55" i="6"/>
  <c r="C54" i="6"/>
  <c r="C52" i="6"/>
  <c r="C51" i="6"/>
  <c r="C50" i="6"/>
  <c r="C48" i="6"/>
  <c r="C47" i="6"/>
  <c r="C46" i="6"/>
  <c r="C45" i="6"/>
  <c r="C44" i="6"/>
  <c r="C43" i="6"/>
  <c r="C41" i="6"/>
  <c r="C40" i="6"/>
  <c r="C39" i="6"/>
  <c r="C35" i="6"/>
  <c r="D34" i="6"/>
  <c r="C34" i="6"/>
  <c r="D30" i="6"/>
  <c r="D35" i="6" s="1"/>
  <c r="C28" i="6"/>
  <c r="C27" i="6"/>
  <c r="C26" i="6"/>
  <c r="C16" i="6"/>
  <c r="C24" i="6"/>
  <c r="C22" i="6"/>
  <c r="C23" i="6"/>
  <c r="C20" i="6"/>
  <c r="C19" i="6"/>
  <c r="C18" i="6"/>
  <c r="C17" i="6"/>
  <c r="C7" i="6"/>
  <c r="C15" i="6"/>
  <c r="C13" i="6"/>
  <c r="C12" i="6"/>
  <c r="C11" i="6"/>
  <c r="D1" i="6"/>
  <c r="D6" i="6" s="1"/>
  <c r="C6" i="6"/>
  <c r="R12" i="5"/>
  <c r="P13" i="5"/>
  <c r="P12" i="5"/>
  <c r="K14" i="5"/>
  <c r="P14" i="5" s="1"/>
  <c r="K13" i="5"/>
  <c r="J15" i="5"/>
  <c r="P15" i="5" s="1"/>
  <c r="J14" i="5"/>
  <c r="J13" i="5"/>
  <c r="I16" i="5"/>
  <c r="P16" i="5" s="1"/>
  <c r="I15" i="5"/>
  <c r="I14" i="5"/>
  <c r="I13" i="5"/>
  <c r="H17" i="5"/>
  <c r="P17" i="5" s="1"/>
  <c r="H16" i="5"/>
  <c r="H15" i="5"/>
  <c r="H14" i="5"/>
  <c r="H13" i="5"/>
  <c r="G18" i="5"/>
  <c r="P18" i="5" s="1"/>
  <c r="G17" i="5"/>
  <c r="G16" i="5"/>
  <c r="G15" i="5"/>
  <c r="G14" i="5"/>
  <c r="G13" i="5"/>
  <c r="F19" i="5"/>
  <c r="P19" i="5" s="1"/>
  <c r="F18" i="5"/>
  <c r="F17" i="5"/>
  <c r="F16" i="5"/>
  <c r="F15" i="5"/>
  <c r="F14" i="5"/>
  <c r="F13" i="5"/>
  <c r="E20" i="5"/>
  <c r="P20" i="5" s="1"/>
  <c r="E19" i="5"/>
  <c r="E18" i="5"/>
  <c r="E17" i="5"/>
  <c r="E16" i="5"/>
  <c r="E15" i="5"/>
  <c r="E14" i="5"/>
  <c r="E13" i="5"/>
  <c r="D21" i="5"/>
  <c r="P21" i="5" s="1"/>
  <c r="D20" i="5"/>
  <c r="D19" i="5"/>
  <c r="D18" i="5"/>
  <c r="D17" i="5"/>
  <c r="D16" i="5"/>
  <c r="D15" i="5"/>
  <c r="D14" i="5"/>
  <c r="D13" i="5"/>
  <c r="C21" i="5"/>
  <c r="C20" i="5"/>
  <c r="C19" i="5"/>
  <c r="C18" i="5"/>
  <c r="C17" i="5"/>
  <c r="C16" i="5"/>
  <c r="C15" i="5"/>
  <c r="C14" i="5"/>
  <c r="C13" i="5"/>
  <c r="D25" i="5" s="1"/>
  <c r="D27" i="5" s="1"/>
  <c r="C22" i="5"/>
  <c r="R22" i="5" s="1"/>
  <c r="D28" i="6" l="1"/>
  <c r="D27" i="6"/>
  <c r="D26" i="6"/>
  <c r="D24" i="6"/>
  <c r="D23" i="6"/>
  <c r="D22" i="6"/>
  <c r="D20" i="6"/>
  <c r="D19" i="6"/>
  <c r="D18" i="6"/>
  <c r="D17" i="6"/>
  <c r="D16" i="6"/>
  <c r="D15" i="6"/>
  <c r="D13" i="6"/>
  <c r="D12" i="6"/>
  <c r="D11" i="6"/>
  <c r="D39" i="6"/>
  <c r="D40" i="6"/>
  <c r="D41" i="6"/>
  <c r="D43" i="6"/>
  <c r="D44" i="6"/>
  <c r="D45" i="6"/>
  <c r="D46" i="6"/>
  <c r="D47" i="6"/>
  <c r="D48" i="6"/>
  <c r="D50" i="6"/>
  <c r="D51" i="6"/>
  <c r="D52" i="6"/>
  <c r="D54" i="6"/>
  <c r="D55" i="6"/>
  <c r="D56" i="6"/>
  <c r="E30" i="6"/>
  <c r="E1" i="6"/>
  <c r="D7" i="6"/>
  <c r="R14" i="5"/>
  <c r="R18" i="5"/>
  <c r="R19" i="5"/>
  <c r="R16" i="5"/>
  <c r="R20" i="5"/>
  <c r="R15" i="5"/>
  <c r="I25" i="5"/>
  <c r="I27" i="5" s="1"/>
  <c r="L25" i="5"/>
  <c r="L27" i="5" s="1"/>
  <c r="R17" i="5"/>
  <c r="R21" i="5"/>
  <c r="K25" i="5"/>
  <c r="K27" i="5" s="1"/>
  <c r="P22" i="5"/>
  <c r="P23" i="5" s="1"/>
  <c r="M25" i="5" s="1"/>
  <c r="M27" i="5" s="1"/>
  <c r="J25" i="5"/>
  <c r="J27" i="5" s="1"/>
  <c r="E25" i="5"/>
  <c r="E27" i="5" s="1"/>
  <c r="H25" i="5"/>
  <c r="H27" i="5" s="1"/>
  <c r="R13" i="5"/>
  <c r="F25" i="5"/>
  <c r="F27" i="5" s="1"/>
  <c r="G25" i="5"/>
  <c r="G27" i="5" s="1"/>
  <c r="E56" i="6" l="1"/>
  <c r="E55" i="6"/>
  <c r="E54" i="6"/>
  <c r="E52" i="6"/>
  <c r="E51" i="6"/>
  <c r="E50" i="6"/>
  <c r="E48" i="6"/>
  <c r="E47" i="6"/>
  <c r="E46" i="6"/>
  <c r="E45" i="6"/>
  <c r="E44" i="6"/>
  <c r="E43" i="6"/>
  <c r="E41" i="6"/>
  <c r="E40" i="6"/>
  <c r="E39" i="6"/>
  <c r="E34" i="6"/>
  <c r="E35" i="6"/>
  <c r="F30" i="6"/>
  <c r="E11" i="6"/>
  <c r="E6" i="6"/>
  <c r="E7" i="6"/>
  <c r="F1" i="6"/>
  <c r="E13" i="6"/>
  <c r="E18" i="6"/>
  <c r="E23" i="6"/>
  <c r="E28" i="6"/>
  <c r="E20" i="6"/>
  <c r="E12" i="6"/>
  <c r="E22" i="6"/>
  <c r="E15" i="6"/>
  <c r="E19" i="6"/>
  <c r="E24" i="6"/>
  <c r="E16" i="6"/>
  <c r="E26" i="6"/>
  <c r="E17" i="6"/>
  <c r="E27" i="6"/>
  <c r="F11" i="6" l="1"/>
  <c r="F12" i="6"/>
  <c r="F13" i="6"/>
  <c r="F15" i="6"/>
  <c r="F16" i="6"/>
  <c r="F17" i="6"/>
  <c r="F18" i="6"/>
  <c r="F19" i="6"/>
  <c r="F20" i="6"/>
  <c r="F22" i="6"/>
  <c r="F23" i="6"/>
  <c r="F24" i="6"/>
  <c r="F26" i="6"/>
  <c r="F27" i="6"/>
  <c r="F28" i="6"/>
  <c r="F6" i="6"/>
  <c r="F7" i="6"/>
  <c r="G1" i="6"/>
  <c r="F56" i="6"/>
  <c r="F55" i="6"/>
  <c r="F54" i="6"/>
  <c r="F52" i="6"/>
  <c r="F51" i="6"/>
  <c r="F50" i="6"/>
  <c r="F48" i="6"/>
  <c r="F47" i="6"/>
  <c r="F46" i="6"/>
  <c r="F45" i="6"/>
  <c r="F44" i="6"/>
  <c r="F43" i="6"/>
  <c r="F41" i="6"/>
  <c r="F40" i="6"/>
  <c r="F39" i="6"/>
  <c r="G30" i="6"/>
  <c r="F34" i="6"/>
  <c r="F35" i="6"/>
  <c r="G35" i="6" l="1"/>
  <c r="H30" i="6"/>
  <c r="G51" i="6"/>
  <c r="G50" i="6"/>
  <c r="G47" i="6"/>
  <c r="G46" i="6"/>
  <c r="G56" i="6"/>
  <c r="G54" i="6"/>
  <c r="G52" i="6"/>
  <c r="G44" i="6"/>
  <c r="G43" i="6"/>
  <c r="G41" i="6"/>
  <c r="G34" i="6"/>
  <c r="G55" i="6"/>
  <c r="G48" i="6"/>
  <c r="G45" i="6"/>
  <c r="G40" i="6"/>
  <c r="G39" i="6"/>
  <c r="G11" i="6"/>
  <c r="G12" i="6"/>
  <c r="G13" i="6"/>
  <c r="G15" i="6"/>
  <c r="G16" i="6"/>
  <c r="G17" i="6"/>
  <c r="G18" i="6"/>
  <c r="G19" i="6"/>
  <c r="G20" i="6"/>
  <c r="G22" i="6"/>
  <c r="G23" i="6"/>
  <c r="G24" i="6"/>
  <c r="G26" i="6"/>
  <c r="G27" i="6"/>
  <c r="G28" i="6"/>
  <c r="G7" i="6"/>
  <c r="G6" i="6"/>
  <c r="H1" i="6"/>
  <c r="I1" i="6" l="1"/>
  <c r="H12" i="6"/>
  <c r="H17" i="6"/>
  <c r="H22" i="6"/>
  <c r="H27" i="6"/>
  <c r="H6" i="6"/>
  <c r="H7" i="6"/>
  <c r="H13" i="6"/>
  <c r="H23" i="6"/>
  <c r="H11" i="6"/>
  <c r="H16" i="6"/>
  <c r="H20" i="6"/>
  <c r="H26" i="6"/>
  <c r="H18" i="6"/>
  <c r="H28" i="6"/>
  <c r="H15" i="6"/>
  <c r="H19" i="6"/>
  <c r="H24" i="6"/>
  <c r="I30" i="6"/>
  <c r="H34" i="6"/>
  <c r="H35" i="6"/>
  <c r="H56" i="6"/>
  <c r="H55" i="6"/>
  <c r="H54" i="6"/>
  <c r="H52" i="6"/>
  <c r="H51" i="6"/>
  <c r="H50" i="6"/>
  <c r="H48" i="6"/>
  <c r="H47" i="6"/>
  <c r="H46" i="6"/>
  <c r="H45" i="6"/>
  <c r="H44" i="6"/>
  <c r="H43" i="6"/>
  <c r="H41" i="6"/>
  <c r="H40" i="6"/>
  <c r="H39" i="6"/>
  <c r="J30" i="6" l="1"/>
  <c r="I56" i="6"/>
  <c r="I55" i="6"/>
  <c r="I54" i="6"/>
  <c r="I52" i="6"/>
  <c r="I51" i="6"/>
  <c r="I50" i="6"/>
  <c r="I48" i="6"/>
  <c r="I47" i="6"/>
  <c r="I46" i="6"/>
  <c r="I45" i="6"/>
  <c r="I44" i="6"/>
  <c r="I43" i="6"/>
  <c r="I41" i="6"/>
  <c r="I40" i="6"/>
  <c r="I39" i="6"/>
  <c r="I34" i="6"/>
  <c r="I35" i="6"/>
  <c r="I13" i="6"/>
  <c r="I18" i="6"/>
  <c r="I23" i="6"/>
  <c r="I28" i="6"/>
  <c r="I12" i="6"/>
  <c r="I17" i="6"/>
  <c r="I22" i="6"/>
  <c r="I27" i="6"/>
  <c r="I6" i="6"/>
  <c r="I7" i="6"/>
  <c r="I15" i="6"/>
  <c r="I24" i="6"/>
  <c r="I11" i="6"/>
  <c r="I16" i="6"/>
  <c r="I20" i="6"/>
  <c r="I26" i="6"/>
  <c r="J1" i="6"/>
  <c r="I19" i="6"/>
  <c r="J15" i="6" l="1"/>
  <c r="J19" i="6"/>
  <c r="J24" i="6"/>
  <c r="J16" i="6"/>
  <c r="J26" i="6"/>
  <c r="J13" i="6"/>
  <c r="J18" i="6"/>
  <c r="J23" i="6"/>
  <c r="J28" i="6"/>
  <c r="J11" i="6"/>
  <c r="J20" i="6"/>
  <c r="J12" i="6"/>
  <c r="J17" i="6"/>
  <c r="J22" i="6"/>
  <c r="J27" i="6"/>
  <c r="J6" i="6"/>
  <c r="J7" i="6"/>
  <c r="K1" i="6"/>
  <c r="J56" i="6"/>
  <c r="J55" i="6"/>
  <c r="J54" i="6"/>
  <c r="J52" i="6"/>
  <c r="J51" i="6"/>
  <c r="J50" i="6"/>
  <c r="J48" i="6"/>
  <c r="J47" i="6"/>
  <c r="J46" i="6"/>
  <c r="J45" i="6"/>
  <c r="J44" i="6"/>
  <c r="J43" i="6"/>
  <c r="J41" i="6"/>
  <c r="J40" i="6"/>
  <c r="J39" i="6"/>
  <c r="J34" i="6"/>
  <c r="J35" i="6"/>
  <c r="K13" i="6" l="1"/>
  <c r="K18" i="6"/>
  <c r="K23" i="6"/>
  <c r="K28" i="6"/>
  <c r="K17" i="6"/>
  <c r="K27" i="6"/>
  <c r="K15" i="6"/>
  <c r="K19" i="6"/>
  <c r="K24" i="6"/>
  <c r="K12" i="6"/>
  <c r="K22" i="6"/>
  <c r="K11" i="6"/>
  <c r="K16" i="6"/>
  <c r="K20" i="6"/>
  <c r="K26" i="6"/>
  <c r="K7" i="6"/>
  <c r="K6" i="6"/>
</calcChain>
</file>

<file path=xl/sharedStrings.xml><?xml version="1.0" encoding="utf-8"?>
<sst xmlns="http://schemas.openxmlformats.org/spreadsheetml/2006/main" count="1687" uniqueCount="604">
  <si>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</si>
  <si>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</si>
  <si>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</si>
  <si>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</si>
  <si>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</si>
  <si>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</si>
  <si>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</si>
  <si>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</si>
  <si>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</si>
  <si>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</si>
  <si>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</si>
  <si>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</si>
  <si>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</si>
  <si>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</si>
  <si>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</si>
  <si>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</si>
  <si>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</si>
  <si>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</si>
  <si>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</si>
  <si>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</si>
  <si>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</si>
  <si>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</si>
  <si>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</si>
  <si>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</si>
  <si>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</si>
  <si>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</si>
  <si>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</si>
  <si>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</si>
  <si>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</si>
  <si>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</si>
  <si>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</si>
  <si>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</si>
  <si>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</si>
  <si>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</si>
  <si>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</si>
  <si>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</si>
  <si>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</si>
  <si>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</si>
  <si>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</si>
  <si>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</si>
  <si>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</si>
  <si>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</si>
  <si>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</si>
  <si>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</si>
  <si>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</si>
  <si>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</si>
  <si>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</si>
  <si>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</si>
  <si>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</si>
  <si>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</si>
  <si>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</si>
  <si>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</si>
  <si>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</si>
  <si>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</si>
  <si>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</si>
  <si>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</si>
  <si>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</si>
  <si>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</si>
  <si>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</si>
  <si>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</si>
  <si>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</si>
  <si>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</si>
  <si>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</si>
  <si>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</si>
  <si>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</si>
  <si>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</si>
  <si>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</si>
  <si>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</si>
  <si>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</si>
  <si>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</si>
  <si>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</si>
  <si>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</si>
  <si>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</si>
  <si>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</si>
  <si>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</si>
  <si>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</si>
  <si>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</si>
  <si>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</si>
  <si>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</si>
  <si>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</si>
  <si>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</si>
  <si>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</si>
  <si>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</si>
  <si>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</si>
  <si>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</si>
  <si>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</si>
  <si>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</si>
  <si>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</si>
  <si>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</si>
  <si>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</si>
  <si>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</si>
  <si>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</si>
  <si>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</si>
  <si>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</si>
  <si>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</si>
  <si>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</si>
  <si>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</si>
  <si>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</si>
  <si>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</si>
  <si>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</si>
  <si>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</si>
  <si>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</si>
  <si>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</si>
  <si>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</si>
  <si>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</si>
  <si>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</si>
  <si>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</si>
  <si>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</si>
  <si>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</si>
  <si>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</si>
  <si>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</si>
  <si>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</si>
  <si>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</si>
  <si>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</si>
  <si>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</si>
  <si>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</si>
  <si>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</si>
  <si>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</si>
  <si>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</si>
  <si>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</si>
  <si>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</si>
  <si>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</si>
  <si>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</si>
  <si>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</si>
  <si>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</si>
  <si>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</si>
  <si>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</si>
  <si>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</si>
  <si>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</si>
  <si>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</si>
  <si>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</si>
  <si>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</si>
  <si>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</si>
  <si>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</si>
  <si>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</si>
  <si>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</si>
  <si>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</si>
  <si>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</si>
  <si>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</si>
  <si>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</si>
  <si>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</si>
  <si>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</si>
  <si>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</si>
  <si>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</si>
  <si>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</si>
  <si>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</si>
  <si>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</si>
  <si>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</si>
  <si>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</si>
  <si>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</si>
  <si>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</si>
  <si>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</si>
  <si>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</si>
  <si>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</si>
  <si>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</si>
  <si>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</si>
  <si>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</si>
  <si>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</si>
  <si>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</si>
  <si>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</si>
  <si>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</si>
  <si>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</si>
  <si>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</si>
  <si>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</si>
  <si>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</si>
  <si>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</si>
  <si>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</si>
  <si>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</si>
  <si>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</si>
  <si>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</si>
  <si>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</si>
  <si>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</si>
  <si>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</si>
  <si>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</si>
  <si>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</si>
  <si>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</si>
  <si>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</si>
  <si>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</si>
  <si>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Gross — Non- proportional reinsurance accepted</t>
  </si>
  <si>
    <t>R0430</t>
  </si>
  <si>
    <t>Reinsurers'share</t>
  </si>
  <si>
    <t>R0440</t>
  </si>
  <si>
    <t>Expenses incurred</t>
  </si>
  <si>
    <t>Other expenses</t>
  </si>
  <si>
    <t>R1200</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</si>
  <si>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</si>
  <si>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</si>
  <si>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</si>
  <si>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</si>
  <si>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</si>
  <si>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</si>
  <si>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</si>
  <si>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</si>
  <si>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</si>
  <si>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</si>
  <si>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</si>
  <si>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</si>
  <si>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</si>
  <si>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</si>
  <si>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</si>
  <si>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</si>
  <si>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</si>
  <si>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</si>
  <si>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</si>
  <si>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</si>
  <si>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</si>
  <si>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</si>
  <si>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</si>
  <si>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</si>
  <si>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</si>
  <si>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</si>
  <si>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</si>
  <si>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</si>
  <si>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</si>
  <si>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</si>
  <si>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</si>
  <si>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</si>
  <si>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</si>
  <si>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</si>
  <si>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</si>
  <si>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</si>
  <si>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</si>
  <si>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</si>
  <si>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</si>
  <si>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</si>
  <si>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</si>
  <si>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</si>
  <si>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</si>
  <si>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</si>
  <si>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</si>
  <si>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</si>
  <si>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</si>
  <si>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</si>
  <si>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</si>
  <si>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</si>
  <si>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</si>
  <si>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</si>
  <si>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R2500</t>
  </si>
  <si>
    <t>R2600</t>
  </si>
  <si>
    <t>Home Country</t>
  </si>
  <si>
    <t>Top 5 countries (by amount of gross premiums written) — non-life obligations</t>
  </si>
  <si>
    <t>Total Top 5 and home country</t>
  </si>
  <si>
    <t>R0010</t>
  </si>
  <si>
    <t>C0170</t>
  </si>
  <si>
    <t>C0180</t>
  </si>
  <si>
    <t>C0190</t>
  </si>
  <si>
    <t>R1400</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</si>
  <si>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</si>
  <si>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</si>
  <si>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</si>
  <si>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</si>
  <si>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</si>
  <si>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</si>
  <si>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</si>
  <si>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</si>
  <si>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</si>
  <si>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</si>
  <si>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</si>
  <si>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</si>
  <si>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</si>
  <si>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</si>
  <si>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</si>
  <si>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</si>
  <si>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</si>
  <si>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</si>
  <si>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</si>
  <si>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</si>
  <si>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</si>
  <si>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</si>
  <si>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</si>
  <si>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</si>
  <si>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</si>
  <si>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</si>
  <si>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</si>
  <si>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</si>
  <si>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</si>
  <si>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</si>
  <si>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</si>
  <si>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</si>
  <si>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</si>
  <si>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</si>
  <si>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</si>
  <si>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</si>
  <si>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</si>
  <si>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</si>
  <si>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</si>
  <si>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</si>
  <si>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</si>
  <si>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</si>
  <si>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</si>
  <si>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</si>
  <si>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</si>
  <si>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</si>
  <si>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</si>
  <si>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</si>
  <si>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</si>
  <si>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</si>
  <si>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</si>
  <si>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</si>
  <si>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</si>
  <si>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</si>
  <si>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</si>
  <si>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</si>
  <si>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</si>
  <si>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</si>
  <si>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</si>
  <si>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</si>
  <si>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</si>
  <si>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</si>
  <si>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</si>
  <si>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</si>
  <si>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</si>
  <si>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</si>
  <si>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</si>
  <si>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</si>
  <si>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</si>
  <si>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</si>
  <si>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</si>
  <si>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</si>
  <si>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</si>
  <si>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</si>
  <si>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</si>
  <si>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</si>
  <si>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</si>
  <si>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</si>
  <si>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</si>
  <si>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</si>
  <si>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</si>
  <si>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</si>
  <si>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</si>
  <si>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</si>
  <si>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</si>
  <si>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</si>
  <si>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</si>
  <si>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</si>
  <si>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</si>
  <si>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</si>
  <si>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</si>
  <si>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</si>
  <si>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</si>
  <si>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</si>
  <si>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</si>
  <si>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</si>
  <si>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</si>
  <si>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</si>
  <si>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</si>
  <si>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</si>
  <si>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</si>
  <si>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</si>
  <si>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</si>
  <si>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</si>
  <si>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</si>
  <si>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</si>
  <si>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</si>
  <si>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</si>
  <si>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</si>
  <si>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</si>
  <si>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</si>
  <si>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</si>
  <si>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</si>
  <si>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</si>
  <si>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</si>
  <si>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</si>
  <si>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</si>
  <si>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</si>
  <si>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</si>
  <si>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</si>
  <si>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</si>
  <si>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</si>
  <si>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</si>
  <si>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</si>
  <si>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</si>
  <si>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</si>
  <si>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</si>
  <si>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</si>
  <si>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</si>
  <si>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</si>
  <si>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</si>
  <si>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</si>
  <si>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</si>
  <si>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</si>
  <si>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</si>
  <si>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</si>
  <si>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</si>
  <si>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</si>
  <si>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</si>
  <si>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</si>
  <si>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</si>
  <si>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</si>
  <si>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</si>
  <si>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</si>
  <si>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</si>
  <si>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</si>
  <si>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</si>
  <si>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</si>
  <si>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</si>
  <si>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</si>
  <si>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</si>
  <si>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</si>
  <si>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</si>
  <si>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</si>
  <si>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</si>
  <si>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</si>
  <si>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</si>
  <si>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</si>
  <si>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</si>
  <si>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</si>
  <si>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</si>
  <si>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</si>
  <si>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</si>
  <si>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</si>
  <si>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</si>
  <si>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</si>
  <si>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</si>
  <si>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</si>
  <si>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</si>
  <si>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</si>
  <si>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</si>
  <si>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</si>
  <si>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</si>
  <si>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</si>
  <si>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</si>
  <si>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</si>
  <si>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</si>
  <si>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</si>
  <si>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</si>
  <si>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</si>
  <si>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</si>
  <si>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</si>
  <si>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</si>
  <si>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</si>
  <si>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</si>
  <si>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</si>
  <si>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</si>
  <si>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</si>
  <si>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</si>
  <si>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</si>
  <si>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</si>
  <si>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</si>
  <si>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</si>
  <si>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</si>
  <si>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</si>
  <si>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</si>
  <si>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</si>
  <si>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</si>
  <si>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</si>
  <si>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</si>
  <si>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</si>
  <si>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</si>
  <si>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</si>
  <si>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</si>
  <si>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</si>
  <si>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</si>
  <si>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</si>
  <si>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</si>
  <si>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</si>
  <si>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</si>
  <si>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</si>
  <si>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</si>
  <si>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</si>
  <si>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</si>
  <si>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</si>
  <si>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</si>
  <si>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</si>
  <si>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</si>
  <si>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</si>
  <si>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</si>
  <si>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</si>
  <si>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</si>
  <si>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</si>
  <si>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</si>
  <si>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</si>
  <si>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</si>
  <si>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</si>
  <si>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</si>
  <si>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</si>
  <si>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</si>
  <si>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</si>
  <si>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</si>
  <si>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</si>
  <si>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</si>
  <si>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</si>
  <si>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</si>
  <si>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</si>
  <si>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</si>
  <si>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</si>
  <si>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</si>
  <si>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</si>
  <si>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</si>
  <si>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</si>
  <si>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</si>
  <si>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</si>
  <si>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</si>
  <si>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</si>
  <si>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</si>
  <si>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</si>
  <si>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</si>
  <si>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</si>
  <si>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</si>
  <si>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</si>
  <si>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</si>
  <si>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</si>
  <si>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</si>
  <si>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</si>
  <si>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</si>
  <si>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</si>
  <si>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</si>
  <si>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</si>
  <si>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</si>
  <si>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</si>
  <si>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</si>
  <si>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</si>
  <si>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</si>
  <si>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</si>
  <si>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</si>
  <si>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</si>
  <si>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</si>
  <si>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</si>
  <si>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</si>
  <si>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</si>
  <si>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</si>
  <si>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</si>
  <si>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</si>
  <si>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</si>
  <si>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</si>
  <si>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</si>
  <si>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</si>
  <si>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</si>
  <si>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</si>
  <si>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</si>
  <si>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</si>
  <si>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</si>
  <si>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</si>
  <si>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</si>
  <si>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(cont)</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</si>
  <si>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</si>
  <si>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</si>
  <si>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</si>
  <si>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</si>
  <si>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</si>
  <si>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</si>
  <si>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</si>
  <si>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</si>
  <si>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</si>
  <si>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</si>
  <si>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</si>
  <si>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</si>
  <si>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</si>
  <si>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</si>
  <si>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</si>
  <si>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</si>
  <si>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</si>
  <si>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</si>
  <si>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</si>
  <si>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</si>
  <si>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</si>
  <si>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</si>
  <si>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</si>
  <si>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</si>
  <si>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</si>
  <si>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</si>
  <si>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</si>
  <si>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</si>
  <si>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</si>
  <si>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</si>
  <si>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</si>
  <si>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</si>
  <si>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</si>
  <si>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</si>
  <si>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</si>
  <si>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</si>
  <si>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</si>
  <si>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</si>
  <si>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</si>
  <si>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</si>
  <si>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</si>
  <si>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</si>
  <si>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</si>
  <si>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</si>
  <si>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</si>
  <si>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</si>
  <si>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</si>
  <si>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</si>
  <si>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</si>
  <si>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</si>
  <si>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</si>
  <si>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</si>
  <si>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</si>
  <si>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</si>
  <si>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</si>
  <si>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</si>
  <si>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</si>
  <si>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</si>
  <si>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</si>
  <si>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</si>
  <si>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</si>
  <si>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Sleppa fyrir móðurfélag</t>
  </si>
  <si>
    <t>S.02.01.02 Balance sheet</t>
  </si>
  <si>
    <t>S.05.01.02 Premiums, claims and expenses by line of business</t>
  </si>
  <si>
    <t>S.05.02.01 Premiums, claims and expenses by country</t>
  </si>
  <si>
    <t>Allar fjárhæðir eru í þúsundum króna</t>
  </si>
  <si>
    <t>S.12.01.02 Life and Health SLT Technical Provisions</t>
  </si>
  <si>
    <r>
      <t>MCR</t>
    </r>
    <r>
      <rPr>
        <vertAlign val="subscript"/>
        <sz val="7.7"/>
        <color rgb="FF444444"/>
        <rFont val="Arial"/>
        <family val="2"/>
      </rPr>
      <t>NL</t>
    </r>
    <r>
      <rPr>
        <sz val="9.9"/>
        <color rgb="FF444444"/>
        <rFont val="Arial"/>
        <family val="2"/>
      </rPr>
      <t xml:space="preserve"> Result</t>
    </r>
  </si>
  <si>
    <r>
      <t>MCR</t>
    </r>
    <r>
      <rPr>
        <vertAlign val="subscript"/>
        <sz val="10"/>
        <color rgb="FF444444"/>
        <rFont val="Arial"/>
        <family val="2"/>
      </rPr>
      <t>L</t>
    </r>
    <r>
      <rPr>
        <sz val="10"/>
        <color rgb="FF444444"/>
        <rFont val="Arial"/>
        <family val="2"/>
      </rPr>
      <t xml:space="preserve"> Result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</si>
</sst>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k_r_._-;\-* #,##0\ _k_r_._-;_-* &quot;-&quot;\ _k_r_._-;_-@_-"/>
    <numFmt numFmtId="165" formatCode="#,##0\ ;\(* #,##0\)"/>
  </numFmts>
  <fonts count="39">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0"/>
      <color theme="1"/>
      <name val="Calibri"/>
      <family val="2"/>
      <scheme val="minor"/>
    </font>
    <font>
      <b/>
      <sz val="10"/>
      <color rgb="FF444444"/>
      <name val="Inherit"/>
    </font>
    <font>
      <b/>
      <sz val="14"/>
      <color theme="0"/>
      <name val="Arial"/>
      <family val="2"/>
    </font>
    <font>
      <b/>
      <sz val="9.9"/>
      <color rgb="FF444444"/>
      <name val="Arial"/>
      <family val="2"/>
    </font>
    <font>
      <sz val="10"/>
      <color rgb="FF444444"/>
      <name val="Arial"/>
      <family val="2"/>
    </font>
    <font>
      <sz val="11"/>
      <color theme="1"/>
      <name val="Arial"/>
      <family val="2"/>
    </font>
    <font>
      <sz val="11"/>
      <color rgb="FF3672B3"/>
      <name val="Arial"/>
      <family val="2"/>
    </font>
    <font>
      <sz val="11"/>
      <color theme="0"/>
      <name val="Arial"/>
      <family val="2"/>
    </font>
    <font>
      <sz val="10"/>
      <color theme="0"/>
      <name val="Arial"/>
      <family val="2"/>
    </font>
    <font>
      <sz val="10"/>
      <color theme="1"/>
      <name val="Arial"/>
      <family val="2"/>
    </font>
    <font>
      <sz val="11"/>
      <color rgb="FF444444"/>
      <name val="Arial"/>
      <family val="2"/>
    </font>
    <font>
      <sz val="9.9"/>
      <color rgb="FF444444"/>
      <name val="Arial"/>
      <family val="2"/>
    </font>
    <font>
      <b/>
      <sz val="9"/>
      <color theme="1"/>
      <name val="Arial"/>
      <family val="2"/>
    </font>
    <font>
      <sz val="14"/>
      <color rgb="FF444444"/>
      <name val="Arial"/>
      <family val="2"/>
    </font>
    <font>
      <b/>
      <sz val="10"/>
      <color rgb="FF444444"/>
      <name val="Arial"/>
      <family val="2"/>
    </font>
    <font>
      <vertAlign val="subscript"/>
      <sz val="7.7"/>
      <color rgb="FF444444"/>
      <name val="Arial"/>
      <family val="2"/>
    </font>
    <font>
      <b/>
      <sz val="14"/>
      <color rgb="FF444444"/>
      <name val="Arial"/>
      <family val="2"/>
    </font>
    <font>
      <vertAlign val="subscript"/>
      <sz val="10"/>
      <color rgb="FF444444"/>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7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right style="medium">
        <color rgb="FF000000"/>
      </right>
      <top style="medium">
        <color indexed="64"/>
      </top>
      <bottom style="medium">
        <color indexed="64"/>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right/>
      <top style="medium">
        <color rgb="FF000000"/>
      </top>
      <bottom style="medium">
        <color rgb="FF000000"/>
      </bottom>
      <diagonal style="hair">
        <color rgb="FF000000"/>
      </diagonal>
    </border>
    <border diagonalUp="1" diagonalDown="1">
      <left style="medium">
        <color indexed="64"/>
      </left>
      <right style="medium">
        <color indexed="64"/>
      </right>
      <top style="medium">
        <color indexed="64"/>
      </top>
      <bottom style="medium">
        <color indexed="64"/>
      </bottom>
      <diagonal style="hair">
        <color rgb="FF000000"/>
      </diagonal>
    </border>
    <border diagonalUp="1" diagonalDown="1">
      <left/>
      <right/>
      <top style="medium">
        <color rgb="FF000000"/>
      </top>
      <bottom/>
      <diagonal style="hair">
        <color rgb="FF000000"/>
      </diagonal>
    </border>
    <border diagonalUp="1" diagonalDown="1">
      <left/>
      <right style="medium">
        <color rgb="FF000000"/>
      </right>
      <top style="medium">
        <color indexed="64"/>
      </top>
      <bottom style="medium">
        <color rgb="FF000000"/>
      </bottom>
      <diagonal style="hair">
        <color rgb="FF000000"/>
      </diagonal>
    </border>
    <border diagonalUp="1" diagonalDown="1">
      <left/>
      <right style="medium">
        <color rgb="FF000000"/>
      </right>
      <top style="medium">
        <color rgb="FF000000"/>
      </top>
      <bottom style="medium">
        <color indexed="64"/>
      </bottom>
      <diagonal style="hair">
        <color rgb="FF000000"/>
      </diagonal>
    </border>
    <border diagonalUp="1" diagonalDown="1">
      <left style="medium">
        <color indexed="64"/>
      </left>
      <right style="medium">
        <color indexed="64"/>
      </right>
      <top style="medium">
        <color rgb="FF000000"/>
      </top>
      <bottom style="medium">
        <color indexed="64"/>
      </bottom>
      <diagonal style="hair">
        <color rgb="FF000000"/>
      </diagonal>
    </border>
    <border diagonalUp="1" diagonalDown="1">
      <left style="medium">
        <color rgb="FF000000"/>
      </left>
      <right/>
      <top style="medium">
        <color rgb="FF000000"/>
      </top>
      <bottom/>
      <diagonal style="hair">
        <color rgb="FF000000"/>
      </diagonal>
    </border>
    <border diagonalUp="1" diagonalDown="1">
      <left style="medium">
        <color indexed="64"/>
      </left>
      <right/>
      <top style="medium">
        <color indexed="64"/>
      </top>
      <bottom style="medium">
        <color indexed="64"/>
      </bottom>
      <diagonal style="hair">
        <color rgb="FF000000"/>
      </diagonal>
    </border>
    <border diagonalUp="1" diagonalDown="1">
      <left/>
      <right style="medium">
        <color indexed="64"/>
      </right>
      <top style="medium">
        <color indexed="64"/>
      </top>
      <bottom style="medium">
        <color indexed="64"/>
      </bottom>
      <diagonal style="hair">
        <color rgb="FF000000"/>
      </diagonal>
    </border>
    <border>
      <left style="medium">
        <color indexed="64"/>
      </left>
      <right/>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style="medium">
        <color indexed="64"/>
      </bottom>
      <diagonal/>
    </border>
    <border diagonalUp="1" diagonalDown="1">
      <left style="medium">
        <color indexed="64"/>
      </left>
      <right style="medium">
        <color indexed="64"/>
      </right>
      <top style="medium">
        <color rgb="FF000000"/>
      </top>
      <bottom style="medium">
        <color rgb="FF000000"/>
      </bottom>
      <diagonal style="hair">
        <color rgb="FF000000"/>
      </diagonal>
    </border>
    <border diagonalUp="1" diagonalDown="1">
      <left/>
      <right style="medium">
        <color indexed="64"/>
      </right>
      <top style="medium">
        <color rgb="FF000000"/>
      </top>
      <bottom style="medium">
        <color indexed="64"/>
      </bottom>
      <diagonal style="hair">
        <color rgb="FF000000"/>
      </diagonal>
    </border>
  </borders>
  <cellStyleXfs count="4">
    <xf numFmtId="0" fontId="0" fillId="0" borderId="0"/>
    <xf numFmtId="0" fontId="7" fillId="0" borderId="0" applyNumberFormat="0" applyFill="0" applyBorder="0" applyAlignment="0" applyProtection="0"/>
    <xf numFmtId="164" fontId="15" fillId="0" borderId="0" applyFont="0" applyFill="0" applyBorder="0" applyAlignment="0" applyProtection="0"/>
    <xf numFmtId="9" fontId="15" fillId="0" borderId="0" applyFont="0" applyFill="0" applyBorder="0" applyAlignment="0" applyProtection="0"/>
  </cellStyleXfs>
  <cellXfs count="304">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7" fillId="0" borderId="0" xfId="1" applyAlignment="1">
      <alignment vertical="center"/>
    </xf>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12" fillId="0" borderId="0" xfId="0" applyFont="1" applyAlignment="1"/>
    <xf numFmtId="0" fontId="14" fillId="2" borderId="7" xfId="0" applyFont="1" applyFill="1" applyBorder="1" applyAlignment="1">
      <alignment horizontal="justify" vertical="center"/>
    </xf>
    <xf numFmtId="164" fontId="3" fillId="2" borderId="1" xfId="2" applyFont="1" applyFill="1" applyBorder="1" applyAlignment="1">
      <alignment horizontal="justify" vertical="center" wrapText="1"/>
    </xf>
    <xf numFmtId="0" fontId="0" fillId="0" borderId="0" xfId="0" applyBorder="1"/>
    <xf numFmtId="164" fontId="3" fillId="2" borderId="1" xfId="0" applyNumberFormat="1" applyFont="1" applyFill="1" applyBorder="1" applyAlignment="1">
      <alignment horizontal="justify" vertical="center" wrapText="1"/>
    </xf>
    <xf numFmtId="164" fontId="16" fillId="2" borderId="1" xfId="2"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17"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7" fillId="2" borderId="1" xfId="0" applyFont="1" applyFill="1" applyBorder="1" applyAlignment="1">
      <alignment horizontal="justify" vertical="center" wrapText="1"/>
    </xf>
    <xf numFmtId="0" fontId="9" fillId="2" borderId="0" xfId="0" applyFont="1" applyFill="1" applyAlignment="1">
      <alignment vertical="center"/>
    </xf>
    <xf numFmtId="0" fontId="17" fillId="0" borderId="0" xfId="0" applyFont="1" applyAlignment="1">
      <alignment horizontal="center" vertical="center"/>
    </xf>
    <xf numFmtId="0" fontId="10" fillId="2" borderId="1" xfId="0" applyFont="1" applyFill="1" applyBorder="1" applyAlignment="1">
      <alignment horizontal="center" vertical="center" wrapText="1"/>
    </xf>
    <xf numFmtId="164" fontId="17" fillId="2" borderId="1" xfId="2" applyFont="1" applyFill="1" applyBorder="1" applyAlignment="1">
      <alignment horizontal="justify" vertical="center" wrapText="1"/>
    </xf>
    <xf numFmtId="164" fontId="17" fillId="2" borderId="1" xfId="0" applyNumberFormat="1" applyFont="1" applyFill="1" applyBorder="1" applyAlignment="1">
      <alignment horizontal="justify" vertical="center" wrapText="1"/>
    </xf>
    <xf numFmtId="165" fontId="9" fillId="0" borderId="0" xfId="0" applyNumberFormat="1" applyFont="1"/>
    <xf numFmtId="164" fontId="9" fillId="0" borderId="0" xfId="0" applyNumberFormat="1" applyFont="1"/>
    <xf numFmtId="0" fontId="18" fillId="0" borderId="0" xfId="0" applyFont="1"/>
    <xf numFmtId="164" fontId="18" fillId="0" borderId="0" xfId="0" applyNumberFormat="1" applyFont="1"/>
    <xf numFmtId="165" fontId="18" fillId="0" borderId="0" xfId="0" applyNumberFormat="1" applyFont="1"/>
    <xf numFmtId="164" fontId="17" fillId="2" borderId="1" xfId="2" applyNumberFormat="1" applyFont="1" applyFill="1" applyBorder="1" applyAlignment="1">
      <alignment horizontal="justify" vertical="center" wrapText="1"/>
    </xf>
    <xf numFmtId="164" fontId="19" fillId="2" borderId="1" xfId="2" applyFont="1" applyFill="1" applyBorder="1" applyAlignment="1">
      <alignment horizontal="justify" vertical="center" wrapText="1"/>
    </xf>
    <xf numFmtId="0" fontId="20" fillId="0" borderId="0" xfId="0" applyFont="1"/>
    <xf numFmtId="164" fontId="20" fillId="0" borderId="0" xfId="0" applyNumberFormat="1" applyFont="1"/>
    <xf numFmtId="164" fontId="20" fillId="0" borderId="0" xfId="2" applyFont="1"/>
    <xf numFmtId="164" fontId="20" fillId="0" borderId="0" xfId="2" applyFont="1" applyAlignment="1">
      <alignment horizontal="center"/>
    </xf>
    <xf numFmtId="0" fontId="4" fillId="2" borderId="6"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1" fillId="0" borderId="0" xfId="0" applyFont="1" applyAlignment="1">
      <alignment horizontal="left" vertical="center"/>
    </xf>
    <xf numFmtId="0" fontId="4" fillId="2" borderId="8" xfId="0" applyFont="1" applyFill="1" applyBorder="1" applyAlignment="1">
      <alignment horizontal="left" vertical="center" wrapText="1"/>
    </xf>
    <xf numFmtId="0" fontId="3" fillId="2" borderId="53" xfId="0" applyFont="1" applyFill="1" applyBorder="1" applyAlignment="1">
      <alignment horizontal="justify" vertical="center" wrapText="1"/>
    </xf>
    <xf numFmtId="0" fontId="3" fillId="3" borderId="54" xfId="0" applyFont="1" applyFill="1" applyBorder="1" applyAlignment="1">
      <alignment horizontal="justify" vertical="center" wrapText="1"/>
    </xf>
    <xf numFmtId="0" fontId="0" fillId="3" borderId="0" xfId="0" applyFill="1"/>
    <xf numFmtId="0" fontId="0" fillId="3" borderId="0" xfId="0" applyFill="1" applyBorder="1"/>
    <xf numFmtId="0" fontId="21" fillId="0" borderId="0" xfId="0" applyFont="1" applyBorder="1"/>
    <xf numFmtId="0" fontId="21" fillId="0" borderId="0" xfId="0" applyFont="1"/>
    <xf numFmtId="0" fontId="16" fillId="2" borderId="0"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16" fillId="3" borderId="26" xfId="0" applyFont="1" applyFill="1" applyBorder="1" applyAlignment="1">
      <alignment horizontal="justify" vertical="center" wrapText="1"/>
    </xf>
    <xf numFmtId="0" fontId="16" fillId="3" borderId="0" xfId="0" applyFont="1" applyFill="1" applyBorder="1" applyAlignment="1">
      <alignment horizontal="justify" vertical="center" wrapText="1"/>
    </xf>
    <xf numFmtId="0" fontId="22" fillId="3" borderId="1" xfId="0" applyFont="1" applyFill="1" applyBorder="1" applyAlignment="1">
      <alignment horizontal="center" vertical="center" wrapText="1"/>
    </xf>
    <xf numFmtId="0" fontId="22" fillId="3" borderId="0" xfId="0" applyFont="1" applyFill="1" applyBorder="1" applyAlignment="1">
      <alignment horizontal="left" vertical="center" wrapText="1"/>
    </xf>
    <xf numFmtId="0" fontId="22" fillId="2" borderId="40"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0" xfId="0" applyFont="1" applyFill="1" applyBorder="1" applyAlignment="1">
      <alignment horizontal="left" vertical="center" wrapText="1"/>
    </xf>
    <xf numFmtId="0" fontId="16" fillId="3" borderId="70" xfId="0" applyFont="1" applyFill="1" applyBorder="1" applyAlignment="1">
      <alignment horizontal="justify" vertical="center" wrapText="1"/>
    </xf>
    <xf numFmtId="164" fontId="16" fillId="2" borderId="21" xfId="2" applyFont="1" applyFill="1" applyBorder="1" applyAlignment="1">
      <alignment horizontal="justify" vertical="center" wrapText="1"/>
    </xf>
    <xf numFmtId="164" fontId="16" fillId="2" borderId="4" xfId="2" applyFont="1" applyFill="1" applyBorder="1" applyAlignment="1">
      <alignment horizontal="justify" vertical="center" wrapText="1"/>
    </xf>
    <xf numFmtId="9" fontId="16" fillId="2" borderId="21" xfId="3" applyFont="1" applyFill="1" applyBorder="1" applyAlignment="1">
      <alignment horizontal="center" vertical="center" wrapText="1"/>
    </xf>
    <xf numFmtId="9" fontId="16" fillId="2" borderId="41" xfId="3" applyFont="1" applyFill="1" applyBorder="1" applyAlignment="1">
      <alignment horizontal="center" vertical="center" wrapText="1"/>
    </xf>
    <xf numFmtId="0" fontId="16" fillId="0" borderId="0" xfId="0" applyFont="1" applyFill="1" applyBorder="1" applyAlignment="1">
      <alignment horizontal="justify" vertical="center" wrapText="1"/>
    </xf>
    <xf numFmtId="0" fontId="22" fillId="2" borderId="8" xfId="0" applyFont="1" applyFill="1" applyBorder="1" applyAlignment="1">
      <alignment horizontal="center" vertical="center" wrapText="1"/>
    </xf>
    <xf numFmtId="164" fontId="16" fillId="2" borderId="41" xfId="2" applyFont="1" applyFill="1" applyBorder="1" applyAlignment="1">
      <alignment horizontal="justify" vertical="center" wrapText="1"/>
    </xf>
    <xf numFmtId="0" fontId="21" fillId="0" borderId="0" xfId="0" applyFont="1" applyFill="1"/>
    <xf numFmtId="0" fontId="22" fillId="3" borderId="40" xfId="0" applyFont="1" applyFill="1" applyBorder="1" applyAlignment="1">
      <alignment horizontal="center" vertical="center" wrapText="1"/>
    </xf>
    <xf numFmtId="0" fontId="22" fillId="3" borderId="42" xfId="0" applyFont="1" applyFill="1" applyBorder="1" applyAlignment="1">
      <alignment horizontal="center" vertical="center" wrapText="1"/>
    </xf>
    <xf numFmtId="0" fontId="22" fillId="3" borderId="0" xfId="0" applyFont="1" applyFill="1" applyBorder="1" applyAlignment="1">
      <alignment horizontal="center" vertical="center" wrapText="1"/>
    </xf>
    <xf numFmtId="164" fontId="16" fillId="3" borderId="40" xfId="2" applyFont="1" applyFill="1" applyBorder="1" applyAlignment="1">
      <alignment horizontal="center" vertical="center" wrapText="1"/>
    </xf>
    <xf numFmtId="0" fontId="16" fillId="3" borderId="60" xfId="0" applyFont="1" applyFill="1" applyBorder="1" applyAlignment="1">
      <alignment horizontal="justify" vertical="center" wrapText="1"/>
    </xf>
    <xf numFmtId="0" fontId="16" fillId="3" borderId="27" xfId="0" applyFont="1" applyFill="1" applyBorder="1" applyAlignment="1">
      <alignment horizontal="justify" vertical="center" wrapText="1"/>
    </xf>
    <xf numFmtId="0" fontId="16" fillId="3" borderId="28" xfId="0" applyFont="1" applyFill="1" applyBorder="1" applyAlignment="1">
      <alignment horizontal="justify" vertical="center" wrapText="1"/>
    </xf>
    <xf numFmtId="0" fontId="16" fillId="3" borderId="4" xfId="0" applyFont="1" applyFill="1" applyBorder="1" applyAlignment="1">
      <alignment horizontal="justify" vertical="center" wrapText="1"/>
    </xf>
    <xf numFmtId="0" fontId="16" fillId="3" borderId="15" xfId="0" applyFont="1" applyFill="1" applyBorder="1" applyAlignment="1">
      <alignment horizontal="justify" vertical="center" wrapText="1"/>
    </xf>
    <xf numFmtId="0" fontId="16" fillId="3" borderId="61" xfId="0" applyFont="1" applyFill="1" applyBorder="1" applyAlignment="1">
      <alignment horizontal="justify" vertical="center" wrapText="1"/>
    </xf>
    <xf numFmtId="0" fontId="16" fillId="3" borderId="29" xfId="0" applyFont="1" applyFill="1" applyBorder="1" applyAlignment="1">
      <alignment horizontal="justify" vertical="center" wrapText="1"/>
    </xf>
    <xf numFmtId="0" fontId="16" fillId="3" borderId="0" xfId="0" applyFont="1" applyFill="1" applyBorder="1" applyAlignment="1">
      <alignment horizontal="left" vertical="center" wrapText="1"/>
    </xf>
    <xf numFmtId="0" fontId="16" fillId="3" borderId="62" xfId="0" applyFont="1" applyFill="1" applyBorder="1" applyAlignment="1">
      <alignment horizontal="justify" vertical="center" wrapText="1"/>
    </xf>
    <xf numFmtId="0" fontId="21" fillId="3" borderId="0" xfId="0" applyFont="1" applyFill="1" applyBorder="1" applyAlignment="1">
      <alignment vertical="center"/>
    </xf>
    <xf numFmtId="0" fontId="21" fillId="3" borderId="0" xfId="0" applyFont="1" applyFill="1" applyBorder="1"/>
    <xf numFmtId="0" fontId="21" fillId="3" borderId="0" xfId="0" applyFont="1" applyFill="1"/>
    <xf numFmtId="0" fontId="4" fillId="2" borderId="4" xfId="0" applyFont="1" applyFill="1" applyBorder="1" applyAlignment="1">
      <alignment horizontal="left" vertical="center" wrapText="1"/>
    </xf>
    <xf numFmtId="0" fontId="22" fillId="2" borderId="4"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6" fillId="3" borderId="52" xfId="0" applyFont="1" applyFill="1" applyBorder="1" applyAlignment="1">
      <alignment horizontal="justify" vertical="center" wrapText="1"/>
    </xf>
    <xf numFmtId="0" fontId="22" fillId="3" borderId="4"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24" fillId="2" borderId="40" xfId="0" applyFont="1" applyFill="1" applyBorder="1" applyAlignment="1">
      <alignment horizontal="center" vertical="center" wrapText="1"/>
    </xf>
    <xf numFmtId="0" fontId="24" fillId="2" borderId="41" xfId="0" applyFont="1" applyFill="1" applyBorder="1" applyAlignment="1">
      <alignment horizontal="center" vertical="center" wrapText="1"/>
    </xf>
    <xf numFmtId="164" fontId="25" fillId="2" borderId="1" xfId="2" applyFont="1" applyFill="1" applyBorder="1" applyAlignment="1">
      <alignment horizontal="justify" vertical="center" wrapText="1"/>
    </xf>
    <xf numFmtId="0" fontId="26" fillId="4" borderId="0" xfId="0" applyFont="1" applyFill="1"/>
    <xf numFmtId="0" fontId="23" fillId="4" borderId="0" xfId="0" applyFont="1" applyFill="1" applyAlignment="1">
      <alignment horizontal="center" vertical="center"/>
    </xf>
    <xf numFmtId="0" fontId="27" fillId="4" borderId="0" xfId="0" applyFont="1" applyFill="1"/>
    <xf numFmtId="0" fontId="28" fillId="4" borderId="0" xfId="0" applyFont="1" applyFill="1"/>
    <xf numFmtId="0" fontId="29" fillId="4" borderId="0" xfId="0" applyFont="1" applyFill="1"/>
    <xf numFmtId="0" fontId="23" fillId="4" borderId="0" xfId="0" applyFont="1" applyFill="1" applyAlignment="1">
      <alignment horizontal="left" vertical="center"/>
    </xf>
    <xf numFmtId="0" fontId="30" fillId="0" borderId="0" xfId="0" applyFont="1" applyBorder="1"/>
    <xf numFmtId="0" fontId="23" fillId="4" borderId="0" xfId="0" applyFont="1" applyFill="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6" fillId="0" borderId="0" xfId="0" applyFont="1"/>
    <xf numFmtId="0" fontId="31" fillId="2" borderId="0" xfId="0" applyFont="1" applyFill="1" applyBorder="1" applyAlignment="1">
      <alignment horizontal="justify" vertical="center" wrapText="1"/>
    </xf>
    <xf numFmtId="0" fontId="24" fillId="3" borderId="0"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23"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30" fillId="3" borderId="0" xfId="0" applyFont="1" applyFill="1" applyAlignment="1" applyProtection="1">
      <alignment horizontal="left" vertical="top" wrapText="1" indent="1"/>
    </xf>
    <xf numFmtId="0" fontId="30" fillId="3" borderId="0" xfId="0" applyFont="1" applyFill="1" applyAlignment="1" applyProtection="1">
      <alignment horizontal="left" vertical="top" wrapText="1" indent="2"/>
    </xf>
    <xf numFmtId="0" fontId="24" fillId="2" borderId="42"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33" fillId="3" borderId="0" xfId="0" applyFont="1" applyFill="1" applyAlignment="1" applyProtection="1">
      <alignment vertical="top" wrapText="1"/>
    </xf>
    <xf numFmtId="0" fontId="26" fillId="0" borderId="0" xfId="0" applyFont="1" applyBorder="1"/>
    <xf numFmtId="0" fontId="26" fillId="2" borderId="0" xfId="0" applyFont="1" applyFill="1" applyAlignment="1">
      <alignment vertical="center"/>
    </xf>
    <xf numFmtId="0" fontId="24" fillId="2" borderId="43"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22"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24" fillId="2" borderId="3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1" fillId="3" borderId="26" xfId="0" applyFont="1" applyFill="1" applyBorder="1" applyAlignment="1">
      <alignment horizontal="justify"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34" fillId="2" borderId="0" xfId="0" applyFont="1" applyFill="1" applyAlignment="1">
      <alignment vertical="center"/>
    </xf>
    <xf numFmtId="0" fontId="28" fillId="3" borderId="45" xfId="0" applyFont="1" applyFill="1" applyBorder="1"/>
    <xf numFmtId="0" fontId="28" fillId="3" borderId="46" xfId="0" applyFont="1" applyFill="1" applyBorder="1"/>
    <xf numFmtId="0" fontId="28" fillId="3" borderId="47" xfId="0" applyFont="1" applyFill="1" applyBorder="1"/>
    <xf numFmtId="0" fontId="28" fillId="3" borderId="0" xfId="0" applyFont="1" applyFill="1"/>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2" borderId="35" xfId="0" applyFont="1" applyFill="1" applyBorder="1" applyAlignment="1">
      <alignment horizontal="left" vertical="center" wrapText="1"/>
    </xf>
    <xf numFmtId="0" fontId="24" fillId="2" borderId="51" xfId="0" applyFont="1" applyFill="1" applyBorder="1" applyAlignment="1">
      <alignment horizontal="left" vertical="center" wrapText="1"/>
    </xf>
    <xf numFmtId="0" fontId="24" fillId="2" borderId="36" xfId="0" applyFont="1" applyFill="1" applyBorder="1" applyAlignment="1">
      <alignment horizontal="left" vertical="center" wrapText="1"/>
    </xf>
    <xf numFmtId="0" fontId="32" fillId="2" borderId="50" xfId="0" applyFont="1" applyFill="1" applyBorder="1" applyAlignment="1">
      <alignment horizontal="left" vertical="center" wrapText="1"/>
    </xf>
    <xf numFmtId="0" fontId="24" fillId="2" borderId="6" xfId="0" applyFont="1" applyFill="1" applyBorder="1" applyAlignment="1">
      <alignment horizontal="left" vertical="center" wrapText="1"/>
    </xf>
    <xf numFmtId="164" fontId="31" fillId="2" borderId="6" xfId="2" applyFont="1" applyFill="1" applyBorder="1" applyAlignment="1">
      <alignment horizontal="justify" vertical="center" wrapText="1"/>
    </xf>
    <xf numFmtId="164" fontId="31" fillId="2" borderId="14" xfId="2" applyFont="1" applyFill="1" applyBorder="1" applyAlignment="1">
      <alignment horizontal="justify" vertical="center" wrapText="1"/>
    </xf>
    <xf numFmtId="164" fontId="31" fillId="2" borderId="0" xfId="2" applyFont="1" applyFill="1" applyBorder="1" applyAlignment="1">
      <alignment horizontal="justify" vertical="center" wrapText="1"/>
    </xf>
    <xf numFmtId="0" fontId="32" fillId="2" borderId="13" xfId="0" applyFont="1" applyFill="1" applyBorder="1" applyAlignment="1">
      <alignment horizontal="left" vertical="center" wrapText="1"/>
    </xf>
    <xf numFmtId="164" fontId="31" fillId="2" borderId="15" xfId="2" applyFont="1" applyFill="1" applyBorder="1" applyAlignment="1">
      <alignment horizontal="justify" vertical="center" wrapText="1"/>
    </xf>
    <xf numFmtId="0" fontId="24" fillId="2" borderId="16"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24" fillId="2" borderId="19" xfId="0" applyFont="1" applyFill="1" applyBorder="1" applyAlignment="1">
      <alignment horizontal="left" vertical="center" wrapText="1"/>
    </xf>
    <xf numFmtId="164" fontId="31" fillId="2" borderId="20" xfId="2" applyFont="1" applyFill="1" applyBorder="1" applyAlignment="1">
      <alignment horizontal="justify" vertical="center" wrapText="1"/>
    </xf>
    <xf numFmtId="0" fontId="25" fillId="2" borderId="0" xfId="0" applyFont="1" applyFill="1" applyBorder="1" applyAlignment="1">
      <alignment vertical="center"/>
    </xf>
    <xf numFmtId="0" fontId="30" fillId="0" borderId="0" xfId="0" applyFont="1"/>
    <xf numFmtId="0" fontId="25" fillId="2" borderId="0" xfId="0" applyFont="1" applyFill="1" applyBorder="1" applyAlignment="1">
      <alignment horizontal="justify" vertical="center" wrapText="1"/>
    </xf>
    <xf numFmtId="0" fontId="35" fillId="2" borderId="43"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44"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25" fillId="2" borderId="1" xfId="0" applyFont="1" applyFill="1" applyBorder="1" applyAlignment="1">
      <alignment horizontal="justify" vertical="center" wrapText="1"/>
    </xf>
    <xf numFmtId="0" fontId="35"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5" fillId="2" borderId="22" xfId="0" applyFont="1" applyFill="1" applyBorder="1" applyAlignment="1">
      <alignment horizontal="left" vertical="center" wrapText="1"/>
    </xf>
    <xf numFmtId="0" fontId="35" fillId="2" borderId="30"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5" fillId="3" borderId="26" xfId="0" applyFont="1" applyFill="1" applyBorder="1" applyAlignment="1">
      <alignment horizontal="justify" vertical="center" wrapText="1"/>
    </xf>
    <xf numFmtId="0" fontId="35" fillId="2" borderId="2" xfId="0" applyFont="1" applyFill="1" applyBorder="1" applyAlignment="1">
      <alignment horizontal="center" vertical="center" wrapText="1"/>
    </xf>
    <xf numFmtId="0" fontId="25" fillId="3" borderId="54" xfId="0" applyFont="1" applyFill="1" applyBorder="1" applyAlignment="1">
      <alignment horizontal="justify" vertical="center" wrapText="1"/>
    </xf>
    <xf numFmtId="164" fontId="25" fillId="2" borderId="1" xfId="0" applyNumberFormat="1" applyFont="1" applyFill="1" applyBorder="1" applyAlignment="1">
      <alignment horizontal="justify" vertical="center" wrapText="1"/>
    </xf>
    <xf numFmtId="0" fontId="35" fillId="2" borderId="5" xfId="0" applyFont="1" applyFill="1" applyBorder="1" applyAlignment="1">
      <alignment horizontal="left" vertical="center" wrapText="1"/>
    </xf>
    <xf numFmtId="0" fontId="35" fillId="2" borderId="24"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25" fillId="3" borderId="55" xfId="0" applyFont="1" applyFill="1" applyBorder="1" applyAlignment="1">
      <alignment horizontal="justify" vertical="center" wrapText="1"/>
    </xf>
    <xf numFmtId="0" fontId="26" fillId="3" borderId="0" xfId="0" applyFont="1" applyFill="1"/>
    <xf numFmtId="0" fontId="25" fillId="3" borderId="0" xfId="0" applyFont="1" applyFill="1" applyBorder="1" applyAlignment="1">
      <alignment horizontal="justify" vertical="center" wrapText="1"/>
    </xf>
    <xf numFmtId="0" fontId="35" fillId="3" borderId="37" xfId="0" applyFont="1" applyFill="1" applyBorder="1" applyAlignment="1">
      <alignment horizontal="center" vertical="center" wrapText="1"/>
    </xf>
    <xf numFmtId="0" fontId="35" fillId="3" borderId="34" xfId="0" applyFont="1" applyFill="1" applyBorder="1" applyAlignment="1">
      <alignment horizontal="center" vertical="center" wrapText="1"/>
    </xf>
    <xf numFmtId="0" fontId="35" fillId="3" borderId="33" xfId="0" applyFont="1" applyFill="1" applyBorder="1" applyAlignment="1">
      <alignment horizontal="center" vertical="center" wrapText="1"/>
    </xf>
    <xf numFmtId="0" fontId="35" fillId="3" borderId="39"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45" xfId="0" applyFont="1" applyFill="1" applyBorder="1" applyAlignment="1">
      <alignment horizontal="center" vertical="center" wrapText="1"/>
    </xf>
    <xf numFmtId="0" fontId="35" fillId="3" borderId="46" xfId="0" applyFont="1" applyFill="1" applyBorder="1" applyAlignment="1">
      <alignment horizontal="center" vertical="center" wrapText="1"/>
    </xf>
    <xf numFmtId="0" fontId="35" fillId="3" borderId="4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25" fillId="3" borderId="66" xfId="0" applyFont="1" applyFill="1" applyBorder="1" applyAlignment="1">
      <alignment horizontal="justify" vertical="center" wrapText="1"/>
    </xf>
    <xf numFmtId="0" fontId="35" fillId="3" borderId="24" xfId="0" applyFont="1" applyFill="1" applyBorder="1" applyAlignment="1">
      <alignment horizontal="center" vertical="center" wrapText="1"/>
    </xf>
    <xf numFmtId="0" fontId="35" fillId="3" borderId="69"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18" xfId="0" applyFont="1" applyFill="1" applyBorder="1" applyAlignment="1">
      <alignment horizontal="center" vertical="center" wrapText="1"/>
    </xf>
    <xf numFmtId="0" fontId="35" fillId="3" borderId="67" xfId="0" applyFont="1" applyFill="1" applyBorder="1" applyAlignment="1">
      <alignment horizontal="center" vertical="center" wrapText="1"/>
    </xf>
    <xf numFmtId="0" fontId="35" fillId="3" borderId="68" xfId="0" applyFont="1" applyFill="1" applyBorder="1" applyAlignment="1">
      <alignment horizontal="center" vertical="center" wrapText="1"/>
    </xf>
    <xf numFmtId="0" fontId="35" fillId="3" borderId="0" xfId="0" applyFont="1" applyFill="1" applyBorder="1" applyAlignment="1">
      <alignment horizontal="left" vertical="center" wrapText="1"/>
    </xf>
    <xf numFmtId="164" fontId="25" fillId="3" borderId="31" xfId="2" applyFont="1" applyFill="1" applyBorder="1" applyAlignment="1">
      <alignment horizontal="justify" vertical="center" wrapText="1"/>
    </xf>
    <xf numFmtId="0" fontId="25" fillId="3" borderId="56" xfId="0" applyFont="1" applyFill="1" applyBorder="1" applyAlignment="1">
      <alignment horizontal="justify" vertical="center" wrapText="1"/>
    </xf>
    <xf numFmtId="0" fontId="25" fillId="3" borderId="52" xfId="0" applyFont="1" applyFill="1" applyBorder="1" applyAlignment="1">
      <alignment horizontal="justify" vertical="center" wrapText="1"/>
    </xf>
    <xf numFmtId="0" fontId="35" fillId="3" borderId="23" xfId="0" applyFont="1" applyFill="1" applyBorder="1" applyAlignment="1">
      <alignment horizontal="center" vertical="center" wrapText="1"/>
    </xf>
    <xf numFmtId="0" fontId="25" fillId="3" borderId="21" xfId="0" applyFont="1" applyFill="1" applyBorder="1" applyAlignment="1">
      <alignment horizontal="justify" vertical="center" wrapText="1"/>
    </xf>
    <xf numFmtId="0" fontId="25" fillId="3" borderId="59" xfId="0" applyFont="1" applyFill="1" applyBorder="1" applyAlignment="1">
      <alignment horizontal="justify" vertical="center" wrapText="1"/>
    </xf>
    <xf numFmtId="0" fontId="25" fillId="3" borderId="58" xfId="0" applyFont="1" applyFill="1" applyBorder="1" applyAlignment="1">
      <alignment horizontal="justify" vertical="center" wrapText="1"/>
    </xf>
    <xf numFmtId="0" fontId="35" fillId="3" borderId="21" xfId="0" applyFont="1" applyFill="1" applyBorder="1" applyAlignment="1">
      <alignment horizontal="center" vertical="center" wrapText="1"/>
    </xf>
    <xf numFmtId="164" fontId="25" fillId="3" borderId="8" xfId="2" applyFont="1" applyFill="1" applyBorder="1" applyAlignment="1">
      <alignment horizontal="justify" vertical="center" wrapText="1"/>
    </xf>
    <xf numFmtId="0" fontId="25" fillId="3" borderId="57" xfId="0" applyFont="1" applyFill="1" applyBorder="1" applyAlignment="1">
      <alignment horizontal="justify" vertical="center" wrapText="1"/>
    </xf>
    <xf numFmtId="0" fontId="25" fillId="3" borderId="63" xfId="0" applyFont="1" applyFill="1" applyBorder="1" applyAlignment="1">
      <alignment horizontal="justify" vertical="center" wrapText="1"/>
    </xf>
    <xf numFmtId="0" fontId="25" fillId="3" borderId="54" xfId="0" applyFont="1" applyFill="1" applyBorder="1" applyAlignment="1">
      <alignment horizontal="justify" vertical="center" wrapText="1"/>
    </xf>
    <xf numFmtId="0" fontId="25" fillId="3" borderId="5" xfId="0" applyFont="1" applyFill="1" applyBorder="1" applyAlignment="1">
      <alignment horizontal="justify" vertical="center" wrapText="1"/>
    </xf>
    <xf numFmtId="0" fontId="25" fillId="3" borderId="64" xfId="0" applyFont="1" applyFill="1" applyBorder="1" applyAlignment="1">
      <alignment horizontal="justify" vertical="center" wrapText="1"/>
    </xf>
    <xf numFmtId="0" fontId="25" fillId="3" borderId="65" xfId="0" applyFont="1" applyFill="1" applyBorder="1" applyAlignment="1">
      <alignment horizontal="justify" vertical="center" wrapText="1"/>
    </xf>
    <xf numFmtId="164" fontId="25" fillId="3" borderId="30" xfId="2" applyFont="1" applyFill="1" applyBorder="1" applyAlignment="1">
      <alignment horizontal="justify" vertical="center" wrapText="1"/>
    </xf>
    <xf numFmtId="0" fontId="35" fillId="3" borderId="41" xfId="0" applyFont="1" applyFill="1" applyBorder="1" applyAlignment="1">
      <alignment horizontal="center" vertical="center" wrapText="1"/>
    </xf>
    <xf numFmtId="0" fontId="34" fillId="3" borderId="0" xfId="0" applyFont="1" applyFill="1" applyBorder="1" applyAlignment="1">
      <alignment vertical="center"/>
    </xf>
    <xf numFmtId="0" fontId="31" fillId="3" borderId="0" xfId="0" applyFont="1" applyFill="1" applyBorder="1" applyAlignment="1">
      <alignment horizontal="justify" vertical="center" wrapText="1"/>
    </xf>
    <xf numFmtId="0" fontId="24" fillId="3" borderId="0" xfId="0" applyFont="1" applyFill="1" applyBorder="1" applyAlignment="1">
      <alignment horizontal="center" vertical="center" wrapText="1"/>
    </xf>
    <xf numFmtId="0" fontId="26" fillId="3" borderId="0" xfId="0" applyFont="1" applyFill="1" applyBorder="1" applyAlignment="1">
      <alignment vertical="center"/>
    </xf>
    <xf numFmtId="0" fontId="26" fillId="3" borderId="0" xfId="0" applyFont="1" applyFill="1" applyBorder="1"/>
    <xf numFmtId="0" fontId="24" fillId="2" borderId="37" xfId="0" applyFont="1" applyFill="1" applyBorder="1" applyAlignment="1">
      <alignment horizontal="left" vertical="center" wrapText="1"/>
    </xf>
    <xf numFmtId="0" fontId="31" fillId="0" borderId="0" xfId="0" applyFont="1" applyFill="1" applyBorder="1" applyAlignment="1">
      <alignment horizontal="justify" vertical="center" wrapText="1"/>
    </xf>
    <xf numFmtId="0" fontId="32" fillId="2" borderId="32" xfId="0" applyFont="1" applyFill="1" applyBorder="1" applyAlignment="1">
      <alignment horizontal="left" vertical="center" wrapText="1"/>
    </xf>
    <xf numFmtId="3" fontId="31" fillId="2" borderId="8" xfId="0" applyNumberFormat="1" applyFont="1" applyFill="1" applyBorder="1" applyAlignment="1">
      <alignment horizontal="center" vertical="center" wrapText="1"/>
    </xf>
    <xf numFmtId="0" fontId="28" fillId="2" borderId="0" xfId="0" applyFont="1" applyFill="1" applyBorder="1" applyAlignment="1">
      <alignment horizontal="justify" vertical="center" wrapText="1"/>
    </xf>
    <xf numFmtId="0" fontId="24" fillId="2" borderId="9"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32" fillId="2" borderId="22" xfId="0" applyFont="1" applyFill="1" applyBorder="1" applyAlignment="1">
      <alignment horizontal="left" vertical="center" wrapText="1"/>
    </xf>
    <xf numFmtId="0" fontId="32" fillId="2" borderId="30" xfId="0" applyFont="1" applyFill="1" applyBorder="1" applyAlignment="1">
      <alignment horizontal="left" vertical="center" wrapText="1"/>
    </xf>
    <xf numFmtId="164" fontId="31" fillId="2" borderId="31" xfId="2" applyFont="1" applyFill="1" applyBorder="1" applyAlignment="1">
      <alignment horizontal="center" vertical="center"/>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7" fillId="0" borderId="0" xfId="0" applyFont="1" applyAlignment="1">
      <alignment horizontal="left" vertical="center"/>
    </xf>
    <xf numFmtId="0" fontId="35" fillId="2" borderId="37"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35" fillId="2" borderId="35" xfId="0" applyFont="1" applyFill="1" applyBorder="1" applyAlignment="1">
      <alignment horizontal="left" vertical="center" wrapText="1"/>
    </xf>
    <xf numFmtId="164" fontId="25" fillId="2" borderId="8" xfId="2" applyFont="1" applyFill="1" applyBorder="1" applyAlignment="1">
      <alignment horizontal="justify" vertical="center" wrapText="1"/>
    </xf>
    <xf numFmtId="0" fontId="35" fillId="2" borderId="9"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25" fillId="2" borderId="0" xfId="0" applyFont="1" applyFill="1" applyBorder="1" applyAlignment="1">
      <alignment horizontal="left" vertical="center" wrapText="1"/>
    </xf>
    <xf numFmtId="0" fontId="35" fillId="2" borderId="8" xfId="0" applyFont="1" applyFill="1" applyBorder="1" applyAlignment="1">
      <alignment horizontal="left" vertical="center" wrapText="1"/>
    </xf>
    <xf numFmtId="164" fontId="25" fillId="2" borderId="31" xfId="2" applyFont="1" applyFill="1" applyBorder="1" applyAlignment="1">
      <alignment horizontal="center" vertical="center"/>
    </xf>
    <xf numFmtId="0" fontId="25" fillId="3" borderId="62" xfId="0" applyFont="1" applyFill="1" applyBorder="1" applyAlignment="1">
      <alignment horizontal="justify" vertical="center" wrapText="1"/>
    </xf>
    <xf numFmtId="0" fontId="35" fillId="2" borderId="23" xfId="0" applyFont="1" applyFill="1" applyBorder="1" applyAlignment="1">
      <alignment horizontal="left" vertical="center" wrapText="1"/>
    </xf>
    <xf numFmtId="0" fontId="35" fillId="2" borderId="21" xfId="0" applyFont="1" applyFill="1" applyBorder="1" applyAlignment="1">
      <alignment horizontal="left" vertical="center" wrapText="1"/>
    </xf>
    <xf numFmtId="0" fontId="35" fillId="2" borderId="41" xfId="0" applyFont="1" applyFill="1" applyBorder="1" applyAlignment="1">
      <alignment horizontal="left" vertical="center" wrapText="1"/>
    </xf>
    <xf numFmtId="0" fontId="25" fillId="3" borderId="71" xfId="0" applyFont="1" applyFill="1" applyBorder="1" applyAlignment="1">
      <alignment horizontal="justify" vertical="center" wrapText="1"/>
    </xf>
    <xf numFmtId="0" fontId="37" fillId="0" borderId="0" xfId="0" applyFont="1" applyAlignment="1">
      <alignment horizontal="center" vertical="center"/>
    </xf>
    <xf numFmtId="0" fontId="24" fillId="2" borderId="8"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5" fillId="2" borderId="40" xfId="0" applyFont="1" applyFill="1" applyBorder="1" applyAlignment="1">
      <alignment horizontal="center" vertical="center" wrapText="1"/>
    </xf>
    <xf numFmtId="164" fontId="25" fillId="2" borderId="31" xfId="2" applyFont="1" applyFill="1" applyBorder="1" applyAlignment="1">
      <alignment horizontal="justify" vertical="center" wrapText="1"/>
    </xf>
    <xf numFmtId="0" fontId="35" fillId="2" borderId="21" xfId="0" applyFont="1" applyFill="1" applyBorder="1" applyAlignment="1">
      <alignment horizontal="center" vertical="center" wrapText="1"/>
    </xf>
    <xf numFmtId="0" fontId="35" fillId="2" borderId="42" xfId="0" applyFont="1" applyFill="1" applyBorder="1" applyAlignment="1">
      <alignment horizontal="center" vertical="center" wrapText="1"/>
    </xf>
    <xf numFmtId="0" fontId="35" fillId="2" borderId="8" xfId="0" applyFont="1" applyFill="1" applyBorder="1" applyAlignment="1">
      <alignment horizontal="center" vertical="center" wrapText="1"/>
    </xf>
    <xf numFmtId="164" fontId="25" fillId="2" borderId="53" xfId="2" applyFont="1" applyFill="1" applyBorder="1" applyAlignment="1">
      <alignment horizontal="justify" vertical="center" wrapText="1"/>
    </xf>
    <xf numFmtId="0" fontId="25" fillId="2" borderId="0" xfId="0" applyFont="1" applyFill="1" applyBorder="1" applyAlignment="1">
      <alignment horizontal="left" vertical="center" wrapText="1"/>
    </xf>
  </cellXfs>
  <cellStyles count="4">
    <cellStyle name="Comma [0]" xfId="2" builtinId="6"/>
    <cellStyle name="Hyperlink" xfId="1" builtinId="8"/>
    <cellStyle name="Normal" xfId="0" builtinId="0"/>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gtgreining/SCR_og_QRT/2016/20161231/QRT/Afrit%20af%20&#225;rssk&#253;rslum/SFCR_vi&#240;aukar_None-li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02.01.02"/>
      <sheetName val="S.05.01.02"/>
      <sheetName val="S.05.02.01"/>
      <sheetName val="S.17.01.02"/>
      <sheetName val="S.19.02.21"/>
      <sheetName val="19.02.21b"/>
      <sheetName val="S.23.01.01"/>
      <sheetName val="S.25.01.21"/>
      <sheetName val="S.28.02.01"/>
      <sheetName val="S.25.01"/>
    </sheetNames>
    <sheetDataSet>
      <sheetData sheetId="0"/>
      <sheetData sheetId="1"/>
      <sheetData sheetId="2"/>
      <sheetData sheetId="3"/>
      <sheetData sheetId="4">
        <row r="5">
          <cell r="C5" t="str">
            <v>R0010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row>
        <row r="6">
          <cell r="C6" t="str">
            <v>R0020</v>
          </cell>
          <cell r="D6">
            <v>0</v>
          </cell>
          <cell r="E6">
            <v>0</v>
          </cell>
          <cell r="F6">
            <v>0</v>
          </cell>
          <cell r="G6">
            <v>0</v>
          </cell>
          <cell r="H6">
            <v>0</v>
          </cell>
          <cell r="I6">
            <v>0</v>
          </cell>
          <cell r="J6">
            <v>0</v>
          </cell>
          <cell r="K6">
            <v>0</v>
          </cell>
          <cell r="L6">
            <v>0</v>
          </cell>
          <cell r="M6">
            <v>0</v>
          </cell>
          <cell r="N6">
            <v>0</v>
          </cell>
          <cell r="O6">
            <v>0</v>
          </cell>
          <cell r="P6"/>
          <cell r="Q6"/>
          <cell r="R6"/>
          <cell r="S6"/>
          <cell r="T6">
            <v>0</v>
          </cell>
        </row>
        <row r="7">
          <cell r="C7" t="str">
            <v>R0030</v>
          </cell>
          <cell r="D7">
            <v>0</v>
          </cell>
          <cell r="E7">
            <v>0</v>
          </cell>
          <cell r="F7">
            <v>0</v>
          </cell>
          <cell r="G7">
            <v>0</v>
          </cell>
          <cell r="H7">
            <v>0</v>
          </cell>
          <cell r="I7">
            <v>0</v>
          </cell>
          <cell r="J7">
            <v>0</v>
          </cell>
          <cell r="K7">
            <v>0</v>
          </cell>
          <cell r="L7">
            <v>0</v>
          </cell>
          <cell r="M7">
            <v>0</v>
          </cell>
          <cell r="N7">
            <v>0</v>
          </cell>
          <cell r="O7">
            <v>0</v>
          </cell>
          <cell r="P7"/>
          <cell r="Q7"/>
          <cell r="R7"/>
          <cell r="S7"/>
          <cell r="T7">
            <v>0</v>
          </cell>
        </row>
        <row r="8">
          <cell r="C8" t="str">
            <v>R0040</v>
          </cell>
          <cell r="D8"/>
          <cell r="E8"/>
          <cell r="F8"/>
          <cell r="G8"/>
          <cell r="H8"/>
          <cell r="I8"/>
          <cell r="J8"/>
          <cell r="K8"/>
          <cell r="L8"/>
          <cell r="M8"/>
          <cell r="N8"/>
          <cell r="O8"/>
          <cell r="P8">
            <v>0</v>
          </cell>
          <cell r="Q8">
            <v>0</v>
          </cell>
          <cell r="R8">
            <v>0</v>
          </cell>
          <cell r="S8">
            <v>0</v>
          </cell>
          <cell r="T8">
            <v>0</v>
          </cell>
        </row>
        <row r="9">
          <cell r="C9" t="str">
            <v>R0050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row>
        <row r="10">
          <cell r="C10"/>
        </row>
        <row r="11">
          <cell r="C11"/>
        </row>
        <row r="12">
          <cell r="C12"/>
        </row>
        <row r="13">
          <cell r="C13"/>
        </row>
        <row r="14">
          <cell r="C14" t="str">
            <v>R0060</v>
          </cell>
          <cell r="D14">
            <v>4481989</v>
          </cell>
          <cell r="E14">
            <v>251649155</v>
          </cell>
          <cell r="F14">
            <v>61814200</v>
          </cell>
          <cell r="G14">
            <v>2182985831</v>
          </cell>
          <cell r="H14">
            <v>886308726</v>
          </cell>
          <cell r="I14">
            <v>46052354</v>
          </cell>
          <cell r="J14">
            <v>1122170499</v>
          </cell>
          <cell r="K14">
            <v>210201339</v>
          </cell>
          <cell r="L14">
            <v>3261888</v>
          </cell>
          <cell r="M14">
            <v>0</v>
          </cell>
          <cell r="N14">
            <v>0</v>
          </cell>
          <cell r="O14">
            <v>0</v>
          </cell>
          <cell r="P14">
            <v>0</v>
          </cell>
          <cell r="Q14">
            <v>0</v>
          </cell>
          <cell r="R14">
            <v>0</v>
          </cell>
          <cell r="S14">
            <v>0</v>
          </cell>
          <cell r="T14">
            <v>4768925981</v>
          </cell>
        </row>
        <row r="15">
          <cell r="C15" t="str">
            <v>R0070</v>
          </cell>
          <cell r="D15">
            <v>4481989</v>
          </cell>
          <cell r="E15">
            <v>251649155</v>
          </cell>
          <cell r="F15">
            <v>61814200</v>
          </cell>
          <cell r="G15">
            <v>2182985831</v>
          </cell>
          <cell r="H15">
            <v>886308726</v>
          </cell>
          <cell r="I15">
            <v>46052354</v>
          </cell>
          <cell r="J15">
            <v>1122170499</v>
          </cell>
          <cell r="K15">
            <v>210201339</v>
          </cell>
          <cell r="L15">
            <v>3261888</v>
          </cell>
          <cell r="M15">
            <v>0</v>
          </cell>
          <cell r="N15">
            <v>0</v>
          </cell>
          <cell r="O15">
            <v>0</v>
          </cell>
          <cell r="P15"/>
          <cell r="Q15"/>
          <cell r="R15"/>
          <cell r="S15"/>
          <cell r="T15">
            <v>4768925981</v>
          </cell>
        </row>
        <row r="16">
          <cell r="C16" t="str">
            <v>R0080</v>
          </cell>
          <cell r="D16">
            <v>0</v>
          </cell>
          <cell r="E16">
            <v>0</v>
          </cell>
          <cell r="F16">
            <v>0</v>
          </cell>
          <cell r="G16">
            <v>0</v>
          </cell>
          <cell r="H16">
            <v>0</v>
          </cell>
          <cell r="I16">
            <v>0</v>
          </cell>
          <cell r="J16">
            <v>0</v>
          </cell>
          <cell r="K16">
            <v>0</v>
          </cell>
          <cell r="L16">
            <v>0</v>
          </cell>
          <cell r="M16">
            <v>0</v>
          </cell>
          <cell r="N16">
            <v>0</v>
          </cell>
          <cell r="O16">
            <v>0</v>
          </cell>
          <cell r="P16"/>
          <cell r="Q16"/>
          <cell r="R16"/>
          <cell r="S16"/>
          <cell r="T16">
            <v>0</v>
          </cell>
        </row>
        <row r="17">
          <cell r="C17" t="str">
            <v>R0090</v>
          </cell>
          <cell r="D17"/>
          <cell r="E17"/>
          <cell r="F17"/>
          <cell r="G17"/>
          <cell r="H17"/>
          <cell r="I17"/>
          <cell r="J17"/>
          <cell r="K17"/>
          <cell r="L17"/>
          <cell r="M17"/>
          <cell r="N17"/>
          <cell r="O17"/>
          <cell r="P17">
            <v>0</v>
          </cell>
          <cell r="Q17">
            <v>0</v>
          </cell>
          <cell r="R17">
            <v>0</v>
          </cell>
          <cell r="S17">
            <v>0</v>
          </cell>
          <cell r="T17">
            <v>0</v>
          </cell>
        </row>
        <row r="18">
          <cell r="C18" t="str">
            <v>R0100</v>
          </cell>
          <cell r="D18">
            <v>0</v>
          </cell>
          <cell r="E18">
            <v>0</v>
          </cell>
          <cell r="F18">
            <v>0</v>
          </cell>
          <cell r="G18">
            <v>0</v>
          </cell>
          <cell r="H18">
            <v>0</v>
          </cell>
          <cell r="I18">
            <v>15529899</v>
          </cell>
          <cell r="J18">
            <v>14115856</v>
          </cell>
          <cell r="K18">
            <v>-6826502</v>
          </cell>
          <cell r="L18">
            <v>0</v>
          </cell>
          <cell r="M18">
            <v>0</v>
          </cell>
          <cell r="N18">
            <v>0</v>
          </cell>
          <cell r="O18">
            <v>0</v>
          </cell>
          <cell r="P18">
            <v>0</v>
          </cell>
          <cell r="Q18">
            <v>0</v>
          </cell>
          <cell r="R18">
            <v>0</v>
          </cell>
          <cell r="S18">
            <v>0</v>
          </cell>
          <cell r="T18">
            <v>22819253</v>
          </cell>
        </row>
        <row r="19">
          <cell r="C19" t="str">
            <v>R0110</v>
          </cell>
          <cell r="D19">
            <v>0</v>
          </cell>
          <cell r="E19">
            <v>0</v>
          </cell>
          <cell r="F19">
            <v>0</v>
          </cell>
          <cell r="G19">
            <v>0</v>
          </cell>
          <cell r="H19">
            <v>0</v>
          </cell>
          <cell r="I19">
            <v>15529899</v>
          </cell>
          <cell r="J19">
            <v>14115856</v>
          </cell>
          <cell r="K19">
            <v>-6826502</v>
          </cell>
          <cell r="L19">
            <v>0</v>
          </cell>
          <cell r="M19">
            <v>0</v>
          </cell>
          <cell r="N19">
            <v>0</v>
          </cell>
          <cell r="O19">
            <v>0</v>
          </cell>
          <cell r="P19">
            <v>0</v>
          </cell>
          <cell r="Q19">
            <v>0</v>
          </cell>
          <cell r="R19">
            <v>0</v>
          </cell>
          <cell r="S19">
            <v>0</v>
          </cell>
          <cell r="T19">
            <v>22819253</v>
          </cell>
        </row>
        <row r="20">
          <cell r="C20" t="str">
            <v>R0120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row>
        <row r="21">
          <cell r="C21" t="str">
            <v>R0130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R0140</v>
          </cell>
          <cell r="D22">
            <v>0</v>
          </cell>
          <cell r="E22">
            <v>0</v>
          </cell>
          <cell r="F22">
            <v>0</v>
          </cell>
          <cell r="G22">
            <v>0</v>
          </cell>
          <cell r="H22">
            <v>0</v>
          </cell>
          <cell r="I22">
            <v>15529899</v>
          </cell>
          <cell r="J22">
            <v>14115856</v>
          </cell>
          <cell r="K22">
            <v>-6826502</v>
          </cell>
          <cell r="L22">
            <v>0</v>
          </cell>
          <cell r="M22">
            <v>0</v>
          </cell>
          <cell r="N22">
            <v>0</v>
          </cell>
          <cell r="O22">
            <v>0</v>
          </cell>
          <cell r="P22">
            <v>0</v>
          </cell>
          <cell r="Q22">
            <v>0</v>
          </cell>
          <cell r="R22">
            <v>0</v>
          </cell>
          <cell r="S22">
            <v>0</v>
          </cell>
          <cell r="T22">
            <v>22819253</v>
          </cell>
        </row>
        <row r="23">
          <cell r="C23" t="str">
            <v>R0150</v>
          </cell>
          <cell r="D23">
            <v>4481989</v>
          </cell>
          <cell r="E23">
            <v>251649155</v>
          </cell>
          <cell r="F23">
            <v>61814200</v>
          </cell>
          <cell r="G23">
            <v>2182985831</v>
          </cell>
          <cell r="H23">
            <v>886308726</v>
          </cell>
          <cell r="I23">
            <v>30522455</v>
          </cell>
          <cell r="J23">
            <v>1108054643</v>
          </cell>
          <cell r="K23">
            <v>217027841</v>
          </cell>
          <cell r="L23">
            <v>3261888</v>
          </cell>
          <cell r="M23">
            <v>0</v>
          </cell>
          <cell r="N23">
            <v>0</v>
          </cell>
          <cell r="O23">
            <v>0</v>
          </cell>
          <cell r="P23">
            <v>0</v>
          </cell>
          <cell r="Q23">
            <v>0</v>
          </cell>
          <cell r="R23">
            <v>0</v>
          </cell>
          <cell r="S23">
            <v>0</v>
          </cell>
          <cell r="T23">
            <v>4746106728</v>
          </cell>
        </row>
        <row r="24">
          <cell r="C24"/>
        </row>
        <row r="25">
          <cell r="C25"/>
        </row>
        <row r="26">
          <cell r="C26" t="str">
            <v>R0160</v>
          </cell>
          <cell r="D26">
            <v>10218509</v>
          </cell>
          <cell r="E26">
            <v>813064193.00000012</v>
          </cell>
          <cell r="F26">
            <v>1948971624</v>
          </cell>
          <cell r="G26">
            <v>7048421965</v>
          </cell>
          <cell r="H26">
            <v>321407559</v>
          </cell>
          <cell r="I26">
            <v>168499937</v>
          </cell>
          <cell r="J26">
            <v>1329810372</v>
          </cell>
          <cell r="K26">
            <v>1892088499</v>
          </cell>
          <cell r="L26">
            <v>0</v>
          </cell>
          <cell r="M26">
            <v>0</v>
          </cell>
          <cell r="N26">
            <v>0</v>
          </cell>
          <cell r="O26">
            <v>0</v>
          </cell>
          <cell r="P26">
            <v>0</v>
          </cell>
          <cell r="Q26">
            <v>0</v>
          </cell>
          <cell r="R26">
            <v>0</v>
          </cell>
          <cell r="S26">
            <v>71379377</v>
          </cell>
          <cell r="T26">
            <v>13603862035</v>
          </cell>
        </row>
        <row r="27">
          <cell r="C27" t="str">
            <v>R0170</v>
          </cell>
          <cell r="D27">
            <v>10218509</v>
          </cell>
          <cell r="E27">
            <v>813064193.00000012</v>
          </cell>
          <cell r="F27">
            <v>1948971624</v>
          </cell>
          <cell r="G27">
            <v>7048421965</v>
          </cell>
          <cell r="H27">
            <v>321407559</v>
          </cell>
          <cell r="I27">
            <v>168499937</v>
          </cell>
          <cell r="J27">
            <v>1329810372</v>
          </cell>
          <cell r="K27">
            <v>1892088499</v>
          </cell>
          <cell r="L27">
            <v>0</v>
          </cell>
          <cell r="M27">
            <v>0</v>
          </cell>
          <cell r="N27">
            <v>0</v>
          </cell>
          <cell r="O27">
            <v>0</v>
          </cell>
          <cell r="P27"/>
          <cell r="Q27"/>
          <cell r="R27"/>
          <cell r="S27"/>
          <cell r="T27">
            <v>13532482658</v>
          </cell>
        </row>
        <row r="28">
          <cell r="C28" t="str">
            <v>R0180</v>
          </cell>
          <cell r="D28">
            <v>0</v>
          </cell>
          <cell r="E28">
            <v>0</v>
          </cell>
          <cell r="F28">
            <v>0</v>
          </cell>
          <cell r="G28">
            <v>0</v>
          </cell>
          <cell r="H28">
            <v>0</v>
          </cell>
          <cell r="I28">
            <v>0</v>
          </cell>
          <cell r="J28">
            <v>0</v>
          </cell>
          <cell r="K28">
            <v>0</v>
          </cell>
          <cell r="L28">
            <v>0</v>
          </cell>
          <cell r="M28">
            <v>0</v>
          </cell>
          <cell r="N28">
            <v>0</v>
          </cell>
          <cell r="O28">
            <v>0</v>
          </cell>
          <cell r="P28"/>
          <cell r="Q28"/>
          <cell r="R28"/>
          <cell r="S28"/>
          <cell r="T28">
            <v>0</v>
          </cell>
        </row>
        <row r="29">
          <cell r="C29" t="str">
            <v>R0190</v>
          </cell>
          <cell r="D29"/>
          <cell r="E29"/>
          <cell r="F29"/>
          <cell r="G29"/>
          <cell r="H29"/>
          <cell r="I29"/>
          <cell r="J29"/>
          <cell r="K29"/>
          <cell r="L29"/>
          <cell r="M29"/>
          <cell r="N29"/>
          <cell r="O29"/>
          <cell r="P29">
            <v>0</v>
          </cell>
          <cell r="Q29">
            <v>0</v>
          </cell>
          <cell r="R29">
            <v>0</v>
          </cell>
          <cell r="S29">
            <v>71379377</v>
          </cell>
          <cell r="T29">
            <v>71379377</v>
          </cell>
        </row>
        <row r="30">
          <cell r="C30" t="str">
            <v>R0200</v>
          </cell>
          <cell r="D30">
            <v>0</v>
          </cell>
          <cell r="E30">
            <v>0</v>
          </cell>
          <cell r="F30">
            <v>0</v>
          </cell>
          <cell r="G30">
            <v>0</v>
          </cell>
          <cell r="H30">
            <v>0</v>
          </cell>
          <cell r="I30">
            <v>32718559</v>
          </cell>
          <cell r="J30">
            <v>367153052</v>
          </cell>
          <cell r="K30">
            <v>52000016.999999993</v>
          </cell>
          <cell r="L30">
            <v>0</v>
          </cell>
          <cell r="M30">
            <v>0</v>
          </cell>
          <cell r="N30">
            <v>0</v>
          </cell>
          <cell r="O30">
            <v>0</v>
          </cell>
          <cell r="P30">
            <v>0</v>
          </cell>
          <cell r="Q30">
            <v>0</v>
          </cell>
          <cell r="R30">
            <v>0</v>
          </cell>
          <cell r="S30">
            <v>0</v>
          </cell>
          <cell r="T30">
            <v>451871628</v>
          </cell>
        </row>
        <row r="31">
          <cell r="C31" t="str">
            <v>R0210</v>
          </cell>
          <cell r="D31">
            <v>0</v>
          </cell>
          <cell r="E31">
            <v>0</v>
          </cell>
          <cell r="F31">
            <v>0</v>
          </cell>
          <cell r="G31">
            <v>0</v>
          </cell>
          <cell r="H31">
            <v>0</v>
          </cell>
          <cell r="I31">
            <v>32718559</v>
          </cell>
          <cell r="J31">
            <v>367153052</v>
          </cell>
          <cell r="K31">
            <v>52000016.999999993</v>
          </cell>
          <cell r="L31">
            <v>0</v>
          </cell>
          <cell r="M31">
            <v>0</v>
          </cell>
          <cell r="N31">
            <v>0</v>
          </cell>
          <cell r="O31">
            <v>0</v>
          </cell>
          <cell r="P31">
            <v>0</v>
          </cell>
          <cell r="Q31">
            <v>0</v>
          </cell>
          <cell r="R31">
            <v>0</v>
          </cell>
          <cell r="S31">
            <v>0</v>
          </cell>
          <cell r="T31">
            <v>451871628</v>
          </cell>
        </row>
        <row r="32">
          <cell r="C32" t="str">
            <v>R0220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row>
        <row r="33">
          <cell r="C33" t="str">
            <v>R0230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row>
        <row r="34">
          <cell r="C34" t="str">
            <v>R0240</v>
          </cell>
          <cell r="D34">
            <v>0</v>
          </cell>
          <cell r="E34">
            <v>0</v>
          </cell>
          <cell r="F34">
            <v>0</v>
          </cell>
          <cell r="G34">
            <v>0</v>
          </cell>
          <cell r="H34">
            <v>0</v>
          </cell>
          <cell r="I34">
            <v>32718559</v>
          </cell>
          <cell r="J34">
            <v>367153052</v>
          </cell>
          <cell r="K34">
            <v>52000016.999999993</v>
          </cell>
          <cell r="L34">
            <v>0</v>
          </cell>
          <cell r="M34">
            <v>0</v>
          </cell>
          <cell r="N34">
            <v>0</v>
          </cell>
          <cell r="O34">
            <v>0</v>
          </cell>
          <cell r="P34">
            <v>0</v>
          </cell>
          <cell r="Q34">
            <v>0</v>
          </cell>
          <cell r="R34">
            <v>0</v>
          </cell>
          <cell r="S34">
            <v>0</v>
          </cell>
          <cell r="T34">
            <v>451871628</v>
          </cell>
        </row>
        <row r="35">
          <cell r="C35" t="str">
            <v>R0250</v>
          </cell>
          <cell r="D35">
            <v>10218509</v>
          </cell>
          <cell r="E35">
            <v>813064193.00000012</v>
          </cell>
          <cell r="F35">
            <v>1948971624</v>
          </cell>
          <cell r="G35">
            <v>7048421965</v>
          </cell>
          <cell r="H35">
            <v>321407559</v>
          </cell>
          <cell r="I35">
            <v>135781378</v>
          </cell>
          <cell r="J35">
            <v>962657320</v>
          </cell>
          <cell r="K35">
            <v>1840088482</v>
          </cell>
          <cell r="L35">
            <v>0</v>
          </cell>
          <cell r="M35">
            <v>0</v>
          </cell>
          <cell r="N35">
            <v>0</v>
          </cell>
          <cell r="O35">
            <v>0</v>
          </cell>
          <cell r="P35">
            <v>0</v>
          </cell>
          <cell r="Q35">
            <v>0</v>
          </cell>
          <cell r="R35">
            <v>0</v>
          </cell>
          <cell r="S35">
            <v>71379377</v>
          </cell>
          <cell r="T35">
            <v>13151990407</v>
          </cell>
        </row>
        <row r="36">
          <cell r="C36"/>
        </row>
        <row r="37">
          <cell r="C37" t="str">
            <v>R0260</v>
          </cell>
          <cell r="D37">
            <v>14700498</v>
          </cell>
          <cell r="E37">
            <v>1064713348.0000001</v>
          </cell>
          <cell r="F37">
            <v>2010785824</v>
          </cell>
          <cell r="G37">
            <v>9231407796</v>
          </cell>
          <cell r="H37">
            <v>1207716285</v>
          </cell>
          <cell r="I37">
            <v>214552291</v>
          </cell>
          <cell r="J37">
            <v>2451980871</v>
          </cell>
          <cell r="K37">
            <v>2102289838</v>
          </cell>
          <cell r="L37">
            <v>3261888</v>
          </cell>
          <cell r="M37">
            <v>0</v>
          </cell>
          <cell r="N37">
            <v>0</v>
          </cell>
          <cell r="O37">
            <v>0</v>
          </cell>
          <cell r="P37">
            <v>0</v>
          </cell>
          <cell r="Q37">
            <v>0</v>
          </cell>
          <cell r="R37">
            <v>0</v>
          </cell>
          <cell r="S37">
            <v>71379377</v>
          </cell>
          <cell r="T37">
            <v>18372788016</v>
          </cell>
        </row>
        <row r="38">
          <cell r="C38" t="str">
            <v>R0270</v>
          </cell>
          <cell r="D38">
            <v>14700498</v>
          </cell>
          <cell r="E38">
            <v>1064713348.0000001</v>
          </cell>
          <cell r="F38">
            <v>2010785824</v>
          </cell>
          <cell r="G38">
            <v>9231407796</v>
          </cell>
          <cell r="H38">
            <v>1207716285</v>
          </cell>
          <cell r="I38">
            <v>166303833</v>
          </cell>
          <cell r="J38">
            <v>2070711963</v>
          </cell>
          <cell r="K38">
            <v>2057116323</v>
          </cell>
          <cell r="L38">
            <v>3261888</v>
          </cell>
          <cell r="M38">
            <v>0</v>
          </cell>
          <cell r="N38">
            <v>0</v>
          </cell>
          <cell r="O38">
            <v>0</v>
          </cell>
          <cell r="P38">
            <v>0</v>
          </cell>
          <cell r="Q38">
            <v>0</v>
          </cell>
          <cell r="R38">
            <v>0</v>
          </cell>
          <cell r="S38">
            <v>71379377</v>
          </cell>
          <cell r="T38">
            <v>17898097135</v>
          </cell>
        </row>
        <row r="39">
          <cell r="C39"/>
        </row>
        <row r="40">
          <cell r="C40" t="str">
            <v>R0280</v>
          </cell>
          <cell r="D40">
            <v>599465</v>
          </cell>
          <cell r="E40">
            <v>45891627.000000007</v>
          </cell>
          <cell r="F40">
            <v>108847641.99999999</v>
          </cell>
          <cell r="G40">
            <v>399518209</v>
          </cell>
          <cell r="H40">
            <v>18226706</v>
          </cell>
          <cell r="I40">
            <v>9557598</v>
          </cell>
          <cell r="J40">
            <v>75429319</v>
          </cell>
          <cell r="K40">
            <v>107392549</v>
          </cell>
          <cell r="L40">
            <v>0</v>
          </cell>
          <cell r="M40">
            <v>0</v>
          </cell>
          <cell r="N40">
            <v>0</v>
          </cell>
          <cell r="O40">
            <v>0</v>
          </cell>
          <cell r="P40">
            <v>0</v>
          </cell>
          <cell r="Q40">
            <v>0</v>
          </cell>
          <cell r="R40">
            <v>0</v>
          </cell>
          <cell r="S40">
            <v>4048771</v>
          </cell>
          <cell r="T40">
            <v>769511886</v>
          </cell>
        </row>
        <row r="41">
          <cell r="C41"/>
        </row>
        <row r="42">
          <cell r="C42"/>
        </row>
        <row r="43">
          <cell r="C43" t="str">
            <v>R0290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row>
        <row r="44">
          <cell r="C44" t="str">
            <v>R0300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row>
        <row r="45">
          <cell r="C45" t="str">
            <v>R0310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row>
        <row r="46">
          <cell r="C46"/>
        </row>
        <row r="47">
          <cell r="C47"/>
        </row>
        <row r="48">
          <cell r="C48" t="str">
            <v>R0320</v>
          </cell>
          <cell r="D48">
            <v>15299963</v>
          </cell>
          <cell r="E48">
            <v>1110604975.0000002</v>
          </cell>
          <cell r="F48">
            <v>2119633466</v>
          </cell>
          <cell r="G48">
            <v>9630926005</v>
          </cell>
          <cell r="H48">
            <v>1225942991</v>
          </cell>
          <cell r="I48">
            <v>224109889</v>
          </cell>
          <cell r="J48">
            <v>2527410190</v>
          </cell>
          <cell r="K48">
            <v>2209682387</v>
          </cell>
          <cell r="L48">
            <v>3261888</v>
          </cell>
          <cell r="M48">
            <v>0</v>
          </cell>
          <cell r="N48">
            <v>0</v>
          </cell>
          <cell r="O48">
            <v>0</v>
          </cell>
          <cell r="P48">
            <v>0</v>
          </cell>
          <cell r="Q48">
            <v>0</v>
          </cell>
          <cell r="R48">
            <v>0</v>
          </cell>
          <cell r="S48">
            <v>75428148</v>
          </cell>
          <cell r="T48">
            <v>19142299902</v>
          </cell>
        </row>
        <row r="49">
          <cell r="C49" t="str">
            <v>R0330</v>
          </cell>
          <cell r="D49">
            <v>0</v>
          </cell>
          <cell r="E49">
            <v>0</v>
          </cell>
          <cell r="F49">
            <v>0</v>
          </cell>
          <cell r="G49">
            <v>0</v>
          </cell>
          <cell r="H49">
            <v>0</v>
          </cell>
          <cell r="I49">
            <v>48248458</v>
          </cell>
          <cell r="J49">
            <v>381268908</v>
          </cell>
          <cell r="K49">
            <v>45173514.999999993</v>
          </cell>
          <cell r="L49">
            <v>0</v>
          </cell>
          <cell r="M49">
            <v>0</v>
          </cell>
          <cell r="N49">
            <v>0</v>
          </cell>
          <cell r="O49">
            <v>0</v>
          </cell>
          <cell r="P49">
            <v>0</v>
          </cell>
          <cell r="Q49">
            <v>0</v>
          </cell>
          <cell r="R49">
            <v>0</v>
          </cell>
          <cell r="S49">
            <v>0</v>
          </cell>
          <cell r="T49">
            <v>474690881</v>
          </cell>
        </row>
        <row r="50">
          <cell r="C50" t="str">
            <v>R0340</v>
          </cell>
          <cell r="D50">
            <v>15299963</v>
          </cell>
          <cell r="E50">
            <v>1110604975.0000002</v>
          </cell>
          <cell r="F50">
            <v>2119633466</v>
          </cell>
          <cell r="G50">
            <v>9630926005</v>
          </cell>
          <cell r="H50">
            <v>1225942991</v>
          </cell>
          <cell r="I50">
            <v>175861431</v>
          </cell>
          <cell r="J50">
            <v>2146141282</v>
          </cell>
          <cell r="K50">
            <v>2164508872</v>
          </cell>
          <cell r="L50">
            <v>3261888</v>
          </cell>
          <cell r="M50">
            <v>0</v>
          </cell>
          <cell r="N50">
            <v>0</v>
          </cell>
          <cell r="O50">
            <v>0</v>
          </cell>
          <cell r="P50">
            <v>0</v>
          </cell>
          <cell r="Q50">
            <v>0</v>
          </cell>
          <cell r="R50">
            <v>0</v>
          </cell>
          <cell r="S50">
            <v>75428148</v>
          </cell>
          <cell r="T50">
            <v>18667609021</v>
          </cell>
        </row>
      </sheetData>
      <sheetData sheetId="5">
        <row r="7">
          <cell r="Q7">
            <v>1490515</v>
          </cell>
        </row>
        <row r="8">
          <cell r="F8">
            <v>360299502</v>
          </cell>
          <cell r="G8">
            <v>185456416</v>
          </cell>
          <cell r="H8">
            <v>114999141</v>
          </cell>
          <cell r="I8">
            <v>61168930</v>
          </cell>
          <cell r="J8">
            <v>12675533</v>
          </cell>
          <cell r="K8">
            <v>24221205</v>
          </cell>
          <cell r="L8">
            <v>10012727</v>
          </cell>
          <cell r="M8">
            <v>24686695</v>
          </cell>
          <cell r="N8">
            <v>935183</v>
          </cell>
          <cell r="O8">
            <v>2114239</v>
          </cell>
          <cell r="P8">
            <v>647280</v>
          </cell>
        </row>
        <row r="9">
          <cell r="E9">
            <v>560978838</v>
          </cell>
          <cell r="F9">
            <v>334478247</v>
          </cell>
          <cell r="G9">
            <v>174517299</v>
          </cell>
          <cell r="H9">
            <v>103843975</v>
          </cell>
          <cell r="I9">
            <v>92688394</v>
          </cell>
          <cell r="J9">
            <v>46957024</v>
          </cell>
          <cell r="K9">
            <v>4671225</v>
          </cell>
          <cell r="L9">
            <v>33674227</v>
          </cell>
          <cell r="M9">
            <v>36619943</v>
          </cell>
          <cell r="N9">
            <v>2591930</v>
          </cell>
          <cell r="O9">
            <v>0</v>
          </cell>
        </row>
        <row r="10">
          <cell r="D10">
            <v>984654965</v>
          </cell>
          <cell r="E10">
            <v>624725519</v>
          </cell>
          <cell r="F10">
            <v>323613737</v>
          </cell>
          <cell r="G10">
            <v>171355702</v>
          </cell>
          <cell r="H10">
            <v>129245285</v>
          </cell>
          <cell r="I10">
            <v>56724253</v>
          </cell>
          <cell r="J10">
            <v>40354045</v>
          </cell>
          <cell r="K10">
            <v>24587631</v>
          </cell>
          <cell r="L10">
            <v>19202769</v>
          </cell>
          <cell r="M10">
            <v>5939824</v>
          </cell>
          <cell r="N10">
            <v>10806027</v>
          </cell>
        </row>
        <row r="11">
          <cell r="C11">
            <v>1110330490</v>
          </cell>
          <cell r="D11">
            <v>900953578</v>
          </cell>
          <cell r="E11">
            <v>527403122</v>
          </cell>
          <cell r="F11">
            <v>339113271</v>
          </cell>
          <cell r="G11">
            <v>159275702</v>
          </cell>
          <cell r="H11">
            <v>78962277</v>
          </cell>
          <cell r="I11">
            <v>98778495</v>
          </cell>
          <cell r="J11">
            <v>76104766</v>
          </cell>
          <cell r="K11">
            <v>37786127</v>
          </cell>
          <cell r="L11">
            <v>13053790</v>
          </cell>
          <cell r="M11">
            <v>20797732</v>
          </cell>
        </row>
        <row r="12">
          <cell r="B12">
            <v>2850269590.52</v>
          </cell>
          <cell r="C12">
            <v>1417290374.1700001</v>
          </cell>
          <cell r="D12">
            <v>1079296061</v>
          </cell>
          <cell r="E12">
            <v>545702524</v>
          </cell>
          <cell r="F12">
            <v>275146491</v>
          </cell>
          <cell r="G12">
            <v>209825973.00000003</v>
          </cell>
          <cell r="H12">
            <v>70892165</v>
          </cell>
          <cell r="I12">
            <v>71465844</v>
          </cell>
          <cell r="J12">
            <v>30045270</v>
          </cell>
          <cell r="K12">
            <v>33304129</v>
          </cell>
          <cell r="L12">
            <v>35024685</v>
          </cell>
        </row>
        <row r="13">
          <cell r="B13">
            <v>3302799806.8800001</v>
          </cell>
          <cell r="C13">
            <v>1777619293.9300001</v>
          </cell>
          <cell r="D13">
            <v>1672220673.0000002</v>
          </cell>
          <cell r="E13">
            <v>594667237</v>
          </cell>
          <cell r="F13">
            <v>192491079</v>
          </cell>
          <cell r="G13">
            <v>103961353</v>
          </cell>
          <cell r="H13">
            <v>176373745</v>
          </cell>
          <cell r="I13">
            <v>37628596</v>
          </cell>
          <cell r="J13">
            <v>69802852</v>
          </cell>
          <cell r="K13">
            <v>24794258</v>
          </cell>
        </row>
        <row r="14">
          <cell r="B14">
            <v>3753024297</v>
          </cell>
          <cell r="C14">
            <v>1847029820.5</v>
          </cell>
          <cell r="D14">
            <v>1383533844</v>
          </cell>
          <cell r="E14">
            <v>562795839</v>
          </cell>
          <cell r="F14">
            <v>276248035</v>
          </cell>
          <cell r="G14">
            <v>132211237</v>
          </cell>
          <cell r="H14">
            <v>195796139</v>
          </cell>
          <cell r="I14">
            <v>48205929</v>
          </cell>
          <cell r="J14">
            <v>14710024</v>
          </cell>
        </row>
        <row r="15">
          <cell r="B15">
            <v>3348161305</v>
          </cell>
          <cell r="C15">
            <v>1587755189</v>
          </cell>
          <cell r="D15">
            <v>1134089843</v>
          </cell>
          <cell r="E15">
            <v>514363119</v>
          </cell>
          <cell r="F15">
            <v>414476498</v>
          </cell>
          <cell r="G15">
            <v>138505274</v>
          </cell>
          <cell r="H15">
            <v>62772294</v>
          </cell>
          <cell r="I15">
            <v>32738457</v>
          </cell>
        </row>
        <row r="16">
          <cell r="B16">
            <v>3071081373.54</v>
          </cell>
          <cell r="C16">
            <v>1409809686</v>
          </cell>
          <cell r="D16">
            <v>1116779123.78</v>
          </cell>
          <cell r="E16">
            <v>485490519</v>
          </cell>
          <cell r="F16">
            <v>344370655</v>
          </cell>
          <cell r="G16">
            <v>112523663</v>
          </cell>
          <cell r="H16">
            <v>76540039</v>
          </cell>
        </row>
        <row r="17">
          <cell r="B17">
            <v>3260468775</v>
          </cell>
          <cell r="C17">
            <v>1459514606.77</v>
          </cell>
          <cell r="D17">
            <v>1384646685</v>
          </cell>
          <cell r="E17">
            <v>525746069</v>
          </cell>
          <cell r="F17">
            <v>194878957</v>
          </cell>
          <cell r="G17">
            <v>247073881</v>
          </cell>
        </row>
        <row r="18">
          <cell r="B18">
            <v>3912337755.7200003</v>
          </cell>
          <cell r="C18">
            <v>1819376402</v>
          </cell>
          <cell r="D18">
            <v>1372751109</v>
          </cell>
          <cell r="E18">
            <v>521707071</v>
          </cell>
          <cell r="F18">
            <v>259055292</v>
          </cell>
        </row>
        <row r="19">
          <cell r="B19">
            <v>3755274457</v>
          </cell>
          <cell r="C19">
            <v>1923946866</v>
          </cell>
          <cell r="D19">
            <v>1490736428</v>
          </cell>
          <cell r="E19">
            <v>1009282357</v>
          </cell>
        </row>
        <row r="20">
          <cell r="B20">
            <v>4153190390</v>
          </cell>
          <cell r="C20">
            <v>1997192378</v>
          </cell>
          <cell r="D20">
            <v>1509790974</v>
          </cell>
        </row>
        <row r="21">
          <cell r="B21">
            <v>5309083072</v>
          </cell>
          <cell r="C21">
            <v>2363681825</v>
          </cell>
        </row>
        <row r="22">
          <cell r="B22">
            <v>4649785845.8699999</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6"/>
  <sheetViews>
    <sheetView zoomScale="80" zoomScaleNormal="80" workbookViewId="0">
      <selection activeCell="C10" sqref="C10"/>
    </sheetView>
  </sheetViews>
  <sheetFormatPr defaultRowHeight="15"/>
  <cols>
    <col min="2" max="2" width="48.7109375" customWidth="1"/>
    <col min="3" max="3" width="79.5703125" customWidth="1"/>
    <col min="4" max="4" width="9.42578125" bestFit="1" customWidth="1"/>
  </cols>
  <sheetData>
    <row r="3" spans="2:4">
      <c r="B3" s="9" t="s">
        <v>547</v>
      </c>
    </row>
    <row r="5" spans="2:4">
      <c r="B5" t="s">
        <v>593</v>
      </c>
    </row>
    <row r="7" spans="2:4" ht="23.45" customHeight="1">
      <c r="B7" s="10" t="s">
        <v>581</v>
      </c>
      <c r="C7" s="11"/>
    </row>
    <row r="8" spans="2:4" ht="23.45" customHeight="1">
      <c r="B8" s="12" t="s">
        <v>582</v>
      </c>
      <c r="C8" s="11"/>
    </row>
    <row r="9" spans="2:4" ht="46.9" customHeight="1" thickBot="1">
      <c r="B9" s="15" t="s">
        <v>583</v>
      </c>
      <c r="C9" s="16"/>
      <c r="D9" t="s">
        <v>594</v>
      </c>
    </row>
    <row r="10" spans="2:4" ht="70.900000000000006" customHeight="1" thickBot="1">
      <c r="B10" s="17" t="s">
        <v>552</v>
      </c>
      <c r="C10" s="17" t="s">
        <v>584</v>
      </c>
    </row>
    <row r="11" spans="2:4" ht="70.900000000000006" customHeight="1" thickBot="1">
      <c r="B11" s="17" t="s">
        <v>554</v>
      </c>
      <c r="C11" s="17" t="s">
        <v>585</v>
      </c>
      <c r="D11" s="1">
        <v>1</v>
      </c>
    </row>
    <row r="12" spans="2:4" ht="70.900000000000006" customHeight="1" thickBot="1">
      <c r="B12" s="17" t="s">
        <v>556</v>
      </c>
      <c r="C12" s="17" t="s">
        <v>586</v>
      </c>
    </row>
    <row r="13" spans="2:4" ht="70.900000000000006" customHeight="1" thickBot="1">
      <c r="B13" s="17" t="s">
        <v>558</v>
      </c>
      <c r="C13" s="17" t="s">
        <v>587</v>
      </c>
    </row>
    <row r="14" spans="2:4" ht="70.900000000000006" customHeight="1" thickBot="1">
      <c r="B14" s="17" t="s">
        <v>560</v>
      </c>
      <c r="C14" s="17" t="s">
        <v>588</v>
      </c>
      <c r="D14" t="s">
        <v>580</v>
      </c>
    </row>
    <row r="15" spans="2:4" ht="70.900000000000006" customHeight="1" thickBot="1">
      <c r="B15" s="17" t="s">
        <v>562</v>
      </c>
      <c r="C15" s="17" t="s">
        <v>589</v>
      </c>
      <c r="D15" t="s">
        <v>580</v>
      </c>
    </row>
    <row r="16" spans="2:4" ht="70.900000000000006" customHeight="1" thickBot="1">
      <c r="B16" s="17" t="s">
        <v>564</v>
      </c>
      <c r="C16" s="17" t="s">
        <v>590</v>
      </c>
      <c r="D16">
        <v>1</v>
      </c>
    </row>
    <row r="17" spans="2:4" ht="70.900000000000006" customHeight="1" thickBot="1">
      <c r="B17" s="17" t="s">
        <v>566</v>
      </c>
      <c r="C17" s="17" t="s">
        <v>591</v>
      </c>
      <c r="D17" t="s">
        <v>580</v>
      </c>
    </row>
    <row r="18" spans="2:4" ht="70.900000000000006" customHeight="1" thickBot="1">
      <c r="B18" s="17" t="s">
        <v>568</v>
      </c>
      <c r="C18" s="17" t="s">
        <v>592</v>
      </c>
      <c r="D18" t="s">
        <v>580</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election activeCell="C2" sqref="C2"/>
    </sheetView>
  </sheetViews>
  <sheetFormatPr defaultRowHeight="15"/>
  <cols>
    <col min="1" max="1" width="74" bestFit="1" customWidth="1"/>
    <col min="3" max="7" width="12" customWidth="1"/>
  </cols>
  <sheetData>
    <row r="1" spans="1:7" ht="18">
      <c r="A1" s="2" t="s">
        <v>325</v>
      </c>
      <c r="C1" t="s">
        <v>595</v>
      </c>
    </row>
    <row r="2" spans="1:7" ht="18.75" thickBot="1">
      <c r="A2" s="2" t="s">
        <v>313</v>
      </c>
    </row>
    <row r="3" spans="1:7" ht="96" customHeight="1" thickBot="1">
      <c r="A3" s="3"/>
      <c r="B3" s="3"/>
      <c r="C3" s="4" t="s">
        <v>314</v>
      </c>
      <c r="D3" s="4" t="s">
        <v>315</v>
      </c>
      <c r="E3" s="4" t="s">
        <v>316</v>
      </c>
      <c r="F3" s="4" t="s">
        <v>317</v>
      </c>
      <c r="G3" s="4" t="s">
        <v>318</v>
      </c>
    </row>
    <row r="4" spans="1:7" ht="15.75" thickBot="1">
      <c r="A4" s="3"/>
      <c r="B4" s="3"/>
      <c r="C4" s="4" t="s">
        <v>2</v>
      </c>
      <c r="D4" s="4" t="s">
        <v>162</v>
      </c>
      <c r="E4" s="4" t="s">
        <v>164</v>
      </c>
      <c r="F4" s="4" t="s">
        <v>166</v>
      </c>
      <c r="G4" s="4" t="s">
        <v>168</v>
      </c>
    </row>
    <row r="5" spans="1:7" ht="15.75" thickBot="1">
      <c r="A5" s="4" t="s">
        <v>319</v>
      </c>
      <c r="B5" s="4" t="s">
        <v>242</v>
      </c>
      <c r="C5" s="3"/>
      <c r="D5" s="3"/>
      <c r="E5" s="3"/>
      <c r="F5" s="3"/>
      <c r="G5" s="3"/>
    </row>
    <row r="6" spans="1:7" ht="15.75" thickBot="1">
      <c r="A6" s="4" t="s">
        <v>320</v>
      </c>
      <c r="B6" s="4" t="s">
        <v>254</v>
      </c>
      <c r="C6" s="3"/>
      <c r="D6" s="3"/>
      <c r="E6" s="3"/>
      <c r="F6" s="3"/>
      <c r="G6" s="3"/>
    </row>
    <row r="7" spans="1:7" ht="15.75" thickBot="1">
      <c r="A7" s="4" t="s">
        <v>321</v>
      </c>
      <c r="B7" s="4" t="s">
        <v>8</v>
      </c>
      <c r="C7" s="3"/>
      <c r="D7" s="3"/>
      <c r="E7" s="3"/>
      <c r="F7" s="3"/>
      <c r="G7" s="3"/>
    </row>
    <row r="8" spans="1:7" ht="15.75" thickBot="1">
      <c r="A8" s="4" t="s">
        <v>322</v>
      </c>
      <c r="B8" s="4" t="s">
        <v>16</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zoomScale="85" zoomScaleNormal="85" workbookViewId="0">
      <selection activeCell="C10" sqref="C10"/>
    </sheetView>
  </sheetViews>
  <sheetFormatPr defaultRowHeight="15"/>
  <cols>
    <col min="1" max="1" width="86.7109375" customWidth="1"/>
    <col min="3" max="3" width="15.7109375" bestFit="1" customWidth="1"/>
    <col min="4" max="4" width="19.7109375" bestFit="1" customWidth="1"/>
    <col min="5" max="5" width="17.5703125" bestFit="1" customWidth="1"/>
  </cols>
  <sheetData>
    <row r="1" spans="1:7" ht="25.9" customHeight="1">
      <c r="A1" s="98" t="s">
        <v>326</v>
      </c>
      <c r="B1" s="99"/>
      <c r="C1" s="99">
        <v>1</v>
      </c>
      <c r="D1" s="99">
        <v>2</v>
      </c>
      <c r="E1" s="99">
        <v>3</v>
      </c>
      <c r="F1" s="99">
        <v>4</v>
      </c>
      <c r="G1" s="99">
        <v>5</v>
      </c>
    </row>
    <row r="2" spans="1:7" ht="25.9" customHeight="1" thickBot="1">
      <c r="A2" s="98" t="s">
        <v>327</v>
      </c>
      <c r="B2" s="100"/>
      <c r="C2" s="100"/>
      <c r="D2" s="100"/>
      <c r="E2" s="100"/>
      <c r="F2" s="100"/>
      <c r="G2" s="100"/>
    </row>
    <row r="3" spans="1:7" ht="32.25" customHeight="1" thickBot="1">
      <c r="A3" s="53"/>
      <c r="B3" s="53"/>
      <c r="C3" s="59" t="s">
        <v>188</v>
      </c>
      <c r="D3" s="88" t="s">
        <v>328</v>
      </c>
      <c r="E3" s="54" t="s">
        <v>329</v>
      </c>
      <c r="F3" s="54" t="s">
        <v>330</v>
      </c>
      <c r="G3" s="54" t="s">
        <v>331</v>
      </c>
    </row>
    <row r="4" spans="1:7" ht="25.9" customHeight="1" thickBot="1">
      <c r="A4" s="53"/>
      <c r="B4" s="53"/>
      <c r="C4" s="60" t="s">
        <v>2</v>
      </c>
      <c r="D4" s="88" t="s">
        <v>161</v>
      </c>
      <c r="E4" s="54" t="s">
        <v>162</v>
      </c>
      <c r="F4" s="54" t="s">
        <v>163</v>
      </c>
      <c r="G4" s="54" t="s">
        <v>164</v>
      </c>
    </row>
    <row r="5" spans="1:7" ht="25.9" customHeight="1" thickBot="1">
      <c r="A5" s="61" t="s">
        <v>332</v>
      </c>
      <c r="B5" s="53"/>
      <c r="C5" s="62"/>
      <c r="D5" s="91"/>
      <c r="E5" s="55"/>
      <c r="F5" s="55"/>
      <c r="G5" s="55"/>
    </row>
    <row r="6" spans="1:7" ht="25.9" customHeight="1" thickBot="1">
      <c r="A6" s="93" t="s">
        <v>333</v>
      </c>
      <c r="B6" s="61" t="s">
        <v>242</v>
      </c>
      <c r="C6" s="63">
        <v>82352</v>
      </c>
      <c r="D6" s="64">
        <v>82352</v>
      </c>
      <c r="E6" s="55"/>
      <c r="F6" s="21">
        <v>0</v>
      </c>
      <c r="G6" s="55"/>
    </row>
    <row r="7" spans="1:7" ht="25.9" customHeight="1" thickBot="1">
      <c r="A7" s="93" t="s">
        <v>334</v>
      </c>
      <c r="B7" s="61" t="s">
        <v>4</v>
      </c>
      <c r="C7" s="63">
        <v>154.4</v>
      </c>
      <c r="D7" s="64">
        <v>154.4</v>
      </c>
      <c r="E7" s="55"/>
      <c r="F7" s="21">
        <v>0</v>
      </c>
      <c r="G7" s="55"/>
    </row>
    <row r="8" spans="1:7" ht="25.9" customHeight="1" thickBot="1">
      <c r="A8" s="93" t="s">
        <v>335</v>
      </c>
      <c r="B8" s="61" t="s">
        <v>6</v>
      </c>
      <c r="C8" s="63">
        <v>0</v>
      </c>
      <c r="D8" s="64">
        <v>0</v>
      </c>
      <c r="E8" s="55"/>
      <c r="F8" s="21">
        <v>0</v>
      </c>
      <c r="G8" s="55"/>
    </row>
    <row r="9" spans="1:7" ht="25.9" customHeight="1" thickBot="1">
      <c r="A9" s="93" t="s">
        <v>336</v>
      </c>
      <c r="B9" s="61" t="s">
        <v>8</v>
      </c>
      <c r="C9" s="63">
        <v>0</v>
      </c>
      <c r="D9" s="91"/>
      <c r="E9" s="21">
        <v>0</v>
      </c>
      <c r="F9" s="21">
        <v>0</v>
      </c>
      <c r="G9" s="21">
        <v>0</v>
      </c>
    </row>
    <row r="10" spans="1:7" ht="25.9" customHeight="1" thickBot="1">
      <c r="A10" s="93" t="s">
        <v>337</v>
      </c>
      <c r="B10" s="61" t="s">
        <v>12</v>
      </c>
      <c r="C10" s="63">
        <v>0</v>
      </c>
      <c r="D10" s="64">
        <v>0</v>
      </c>
      <c r="E10" s="55"/>
      <c r="F10" s="55"/>
      <c r="G10" s="55"/>
    </row>
    <row r="11" spans="1:7" ht="25.9" customHeight="1" thickBot="1">
      <c r="A11" s="93" t="s">
        <v>338</v>
      </c>
      <c r="B11" s="61" t="s">
        <v>16</v>
      </c>
      <c r="C11" s="63">
        <v>0</v>
      </c>
      <c r="D11" s="91"/>
      <c r="E11" s="21">
        <v>0</v>
      </c>
      <c r="F11" s="21">
        <v>0</v>
      </c>
      <c r="G11" s="21">
        <v>0</v>
      </c>
    </row>
    <row r="12" spans="1:7" ht="25.9" customHeight="1" thickBot="1">
      <c r="A12" s="93" t="s">
        <v>339</v>
      </c>
      <c r="B12" s="61" t="s">
        <v>20</v>
      </c>
      <c r="C12" s="63">
        <v>0</v>
      </c>
      <c r="D12" s="91"/>
      <c r="E12" s="21">
        <v>0</v>
      </c>
      <c r="F12" s="21">
        <v>0</v>
      </c>
      <c r="G12" s="21">
        <v>0</v>
      </c>
    </row>
    <row r="13" spans="1:7" ht="25.9" customHeight="1" thickBot="1">
      <c r="A13" s="93" t="s">
        <v>340</v>
      </c>
      <c r="B13" s="61" t="s">
        <v>24</v>
      </c>
      <c r="C13" s="63">
        <v>1207897.5627663701</v>
      </c>
      <c r="D13" s="64">
        <v>1207897.5627663701</v>
      </c>
      <c r="E13" s="55"/>
      <c r="F13" s="55"/>
      <c r="G13" s="55"/>
    </row>
    <row r="14" spans="1:7" ht="25.9" customHeight="1" thickBot="1">
      <c r="A14" s="93" t="s">
        <v>139</v>
      </c>
      <c r="B14" s="61" t="s">
        <v>26</v>
      </c>
      <c r="C14" s="63">
        <v>0</v>
      </c>
      <c r="D14" s="91"/>
      <c r="E14" s="21">
        <v>0</v>
      </c>
      <c r="F14" s="21">
        <v>0</v>
      </c>
      <c r="G14" s="21">
        <v>0</v>
      </c>
    </row>
    <row r="15" spans="1:7" ht="25.9" customHeight="1" thickBot="1">
      <c r="A15" s="93" t="s">
        <v>341</v>
      </c>
      <c r="B15" s="61" t="s">
        <v>30</v>
      </c>
      <c r="C15" s="63">
        <v>0</v>
      </c>
      <c r="D15" s="91"/>
      <c r="E15" s="55"/>
      <c r="F15" s="55"/>
      <c r="G15" s="21">
        <v>0</v>
      </c>
    </row>
    <row r="16" spans="1:7" ht="25.9" customHeight="1" thickBot="1">
      <c r="A16" s="93" t="s">
        <v>342</v>
      </c>
      <c r="B16" s="61" t="s">
        <v>34</v>
      </c>
      <c r="C16" s="63">
        <v>0</v>
      </c>
      <c r="D16" s="64">
        <v>0</v>
      </c>
      <c r="E16" s="21">
        <v>0</v>
      </c>
      <c r="F16" s="21">
        <v>0</v>
      </c>
      <c r="G16" s="21">
        <v>0</v>
      </c>
    </row>
    <row r="17" spans="1:7" ht="25.9" customHeight="1" thickBot="1">
      <c r="A17" s="61" t="s">
        <v>343</v>
      </c>
      <c r="B17" s="53"/>
      <c r="C17" s="62"/>
      <c r="D17" s="91"/>
      <c r="E17" s="55"/>
      <c r="F17" s="55"/>
      <c r="G17" s="55"/>
    </row>
    <row r="18" spans="1:7" ht="25.9" customHeight="1" thickBot="1">
      <c r="A18" s="93" t="s">
        <v>343</v>
      </c>
      <c r="B18" s="61" t="s">
        <v>42</v>
      </c>
      <c r="C18" s="63">
        <v>0</v>
      </c>
      <c r="D18" s="91"/>
      <c r="E18" s="55"/>
      <c r="F18" s="55"/>
      <c r="G18" s="55"/>
    </row>
    <row r="19" spans="1:7" ht="25.9" customHeight="1" thickBot="1">
      <c r="A19" s="61" t="s">
        <v>344</v>
      </c>
      <c r="B19" s="53"/>
      <c r="C19" s="62"/>
      <c r="D19" s="91"/>
      <c r="E19" s="55"/>
      <c r="F19" s="55"/>
      <c r="G19" s="55"/>
    </row>
    <row r="20" spans="1:7" ht="25.9" customHeight="1" thickBot="1">
      <c r="A20" s="93" t="s">
        <v>345</v>
      </c>
      <c r="B20" s="61" t="s">
        <v>44</v>
      </c>
      <c r="C20" s="63">
        <v>0</v>
      </c>
      <c r="D20" s="64">
        <v>0</v>
      </c>
      <c r="E20" s="21">
        <v>0</v>
      </c>
      <c r="F20" s="21">
        <v>0</v>
      </c>
      <c r="G20" s="55"/>
    </row>
    <row r="21" spans="1:7" ht="25.9" customHeight="1" thickBot="1">
      <c r="A21" s="61" t="s">
        <v>346</v>
      </c>
      <c r="B21" s="61" t="s">
        <v>56</v>
      </c>
      <c r="C21" s="63">
        <v>1290403.96276637</v>
      </c>
      <c r="D21" s="64">
        <v>1290403.96276637</v>
      </c>
      <c r="E21" s="21">
        <v>0</v>
      </c>
      <c r="F21" s="21">
        <v>0</v>
      </c>
      <c r="G21" s="21">
        <v>0</v>
      </c>
    </row>
    <row r="22" spans="1:7" ht="25.9" customHeight="1" thickBot="1">
      <c r="A22" s="61" t="s">
        <v>347</v>
      </c>
      <c r="B22" s="53"/>
      <c r="C22" s="62"/>
      <c r="D22" s="91"/>
      <c r="E22" s="55"/>
      <c r="F22" s="55"/>
      <c r="G22" s="55"/>
    </row>
    <row r="23" spans="1:7" ht="25.9" customHeight="1" thickBot="1">
      <c r="A23" s="93" t="s">
        <v>348</v>
      </c>
      <c r="B23" s="61" t="s">
        <v>58</v>
      </c>
      <c r="C23" s="63">
        <v>0</v>
      </c>
      <c r="D23" s="91"/>
      <c r="E23" s="55"/>
      <c r="F23" s="21">
        <v>0</v>
      </c>
      <c r="G23" s="55"/>
    </row>
    <row r="24" spans="1:7" ht="25.9" customHeight="1" thickBot="1">
      <c r="A24" s="93" t="s">
        <v>349</v>
      </c>
      <c r="B24" s="61" t="s">
        <v>60</v>
      </c>
      <c r="C24" s="63">
        <v>0</v>
      </c>
      <c r="D24" s="91"/>
      <c r="E24" s="55"/>
      <c r="F24" s="21">
        <v>0</v>
      </c>
      <c r="G24" s="55"/>
    </row>
    <row r="25" spans="1:7" ht="25.9" customHeight="1" thickBot="1">
      <c r="A25" s="93" t="s">
        <v>350</v>
      </c>
      <c r="B25" s="61" t="s">
        <v>62</v>
      </c>
      <c r="C25" s="63">
        <v>0</v>
      </c>
      <c r="D25" s="91"/>
      <c r="E25" s="55"/>
      <c r="F25" s="21">
        <v>0</v>
      </c>
      <c r="G25" s="21">
        <v>0</v>
      </c>
    </row>
    <row r="26" spans="1:7" ht="25.9" customHeight="1" thickBot="1">
      <c r="A26" s="93" t="s">
        <v>351</v>
      </c>
      <c r="B26" s="61" t="s">
        <v>64</v>
      </c>
      <c r="C26" s="63">
        <v>0</v>
      </c>
      <c r="D26" s="91"/>
      <c r="E26" s="55"/>
      <c r="F26" s="21">
        <v>0</v>
      </c>
      <c r="G26" s="55"/>
    </row>
    <row r="27" spans="1:7" ht="25.9" customHeight="1" thickBot="1">
      <c r="A27" s="93" t="s">
        <v>352</v>
      </c>
      <c r="B27" s="61" t="s">
        <v>66</v>
      </c>
      <c r="C27" s="63">
        <v>0</v>
      </c>
      <c r="D27" s="91"/>
      <c r="E27" s="55"/>
      <c r="F27" s="21">
        <v>0</v>
      </c>
      <c r="G27" s="21">
        <v>0</v>
      </c>
    </row>
    <row r="28" spans="1:7" ht="25.9" customHeight="1" thickBot="1">
      <c r="A28" s="93" t="s">
        <v>353</v>
      </c>
      <c r="B28" s="61" t="s">
        <v>68</v>
      </c>
      <c r="C28" s="63">
        <v>0</v>
      </c>
      <c r="D28" s="91"/>
      <c r="E28" s="55"/>
      <c r="F28" s="21">
        <v>0</v>
      </c>
      <c r="G28" s="55"/>
    </row>
    <row r="29" spans="1:7" ht="25.9" customHeight="1" thickBot="1">
      <c r="A29" s="93" t="s">
        <v>354</v>
      </c>
      <c r="B29" s="61" t="s">
        <v>70</v>
      </c>
      <c r="C29" s="63">
        <v>0</v>
      </c>
      <c r="D29" s="91"/>
      <c r="E29" s="55"/>
      <c r="F29" s="21">
        <v>0</v>
      </c>
      <c r="G29" s="21">
        <v>0</v>
      </c>
    </row>
    <row r="30" spans="1:7" ht="25.9" customHeight="1" thickBot="1">
      <c r="A30" s="93" t="s">
        <v>355</v>
      </c>
      <c r="B30" s="61" t="s">
        <v>72</v>
      </c>
      <c r="C30" s="63">
        <v>0</v>
      </c>
      <c r="D30" s="91"/>
      <c r="E30" s="55"/>
      <c r="F30" s="21">
        <v>0</v>
      </c>
      <c r="G30" s="21">
        <v>0</v>
      </c>
    </row>
    <row r="31" spans="1:7" ht="25.9" customHeight="1" thickBot="1">
      <c r="A31" s="93" t="s">
        <v>356</v>
      </c>
      <c r="B31" s="61" t="s">
        <v>76</v>
      </c>
      <c r="C31" s="63">
        <v>0</v>
      </c>
      <c r="D31" s="91"/>
      <c r="E31" s="55"/>
      <c r="F31" s="21">
        <v>0</v>
      </c>
      <c r="G31" s="21">
        <v>0</v>
      </c>
    </row>
    <row r="32" spans="1:7" ht="25.9" customHeight="1" thickBot="1">
      <c r="A32" s="61" t="s">
        <v>357</v>
      </c>
      <c r="B32" s="61" t="s">
        <v>78</v>
      </c>
      <c r="C32" s="63">
        <v>0</v>
      </c>
      <c r="D32" s="91"/>
      <c r="E32" s="55"/>
      <c r="F32" s="21">
        <v>0</v>
      </c>
      <c r="G32" s="21">
        <v>0</v>
      </c>
    </row>
    <row r="33" spans="1:7" ht="25.9" customHeight="1" thickBot="1">
      <c r="A33" s="61" t="s">
        <v>358</v>
      </c>
      <c r="B33" s="53"/>
      <c r="C33" s="62"/>
      <c r="D33" s="91"/>
      <c r="E33" s="55"/>
      <c r="F33" s="55"/>
      <c r="G33" s="55"/>
    </row>
    <row r="34" spans="1:7" ht="25.9" customHeight="1" thickBot="1">
      <c r="A34" s="93" t="s">
        <v>359</v>
      </c>
      <c r="B34" s="61" t="s">
        <v>84</v>
      </c>
      <c r="C34" s="63">
        <v>1290403.96276637</v>
      </c>
      <c r="D34" s="64">
        <v>1290403.96276637</v>
      </c>
      <c r="E34" s="21">
        <v>0</v>
      </c>
      <c r="F34" s="21">
        <v>0</v>
      </c>
      <c r="G34" s="21">
        <v>0</v>
      </c>
    </row>
    <row r="35" spans="1:7" ht="25.9" customHeight="1" thickBot="1">
      <c r="A35" s="93" t="s">
        <v>360</v>
      </c>
      <c r="B35" s="61" t="s">
        <v>87</v>
      </c>
      <c r="C35" s="63">
        <v>1290403.96276637</v>
      </c>
      <c r="D35" s="64">
        <v>1290403.96276637</v>
      </c>
      <c r="E35" s="21">
        <v>0</v>
      </c>
      <c r="F35" s="21">
        <v>0</v>
      </c>
      <c r="G35" s="55"/>
    </row>
    <row r="36" spans="1:7" ht="25.9" customHeight="1" thickBot="1">
      <c r="A36" s="93" t="s">
        <v>361</v>
      </c>
      <c r="B36" s="61" t="s">
        <v>93</v>
      </c>
      <c r="C36" s="63">
        <v>1290403.96276637</v>
      </c>
      <c r="D36" s="64">
        <v>1290403.96276637</v>
      </c>
      <c r="E36" s="21">
        <v>0</v>
      </c>
      <c r="F36" s="21">
        <v>0</v>
      </c>
      <c r="G36" s="22"/>
    </row>
    <row r="37" spans="1:7" ht="25.9" customHeight="1" thickBot="1">
      <c r="A37" s="93" t="s">
        <v>362</v>
      </c>
      <c r="B37" s="61" t="s">
        <v>95</v>
      </c>
      <c r="C37" s="63">
        <v>1290403.96276637</v>
      </c>
      <c r="D37" s="64">
        <v>1290403.96276637</v>
      </c>
      <c r="E37" s="21">
        <v>0</v>
      </c>
      <c r="F37" s="21">
        <v>0</v>
      </c>
      <c r="G37" s="55"/>
    </row>
    <row r="38" spans="1:7" ht="25.9" customHeight="1" thickBot="1">
      <c r="A38" s="61" t="s">
        <v>363</v>
      </c>
      <c r="B38" s="61" t="s">
        <v>99</v>
      </c>
      <c r="C38" s="63">
        <v>710703.10464384197</v>
      </c>
      <c r="D38" s="91"/>
      <c r="E38" s="55"/>
      <c r="F38" s="55"/>
      <c r="G38" s="55"/>
    </row>
    <row r="39" spans="1:7" ht="25.9" customHeight="1" thickBot="1">
      <c r="A39" s="61" t="s">
        <v>364</v>
      </c>
      <c r="B39" s="61" t="s">
        <v>102</v>
      </c>
      <c r="C39" s="63">
        <v>510896</v>
      </c>
      <c r="D39" s="91"/>
      <c r="E39" s="55"/>
      <c r="F39" s="55"/>
      <c r="G39" s="55"/>
    </row>
    <row r="40" spans="1:7" ht="25.9" customHeight="1" thickBot="1">
      <c r="A40" s="61" t="s">
        <v>365</v>
      </c>
      <c r="B40" s="61" t="s">
        <v>105</v>
      </c>
      <c r="C40" s="65">
        <v>1.8156723311530154</v>
      </c>
      <c r="D40" s="91"/>
      <c r="E40" s="55"/>
      <c r="F40" s="55"/>
      <c r="G40" s="55"/>
    </row>
    <row r="41" spans="1:7" ht="25.9" customHeight="1" thickBot="1">
      <c r="A41" s="61" t="s">
        <v>366</v>
      </c>
      <c r="B41" s="61" t="s">
        <v>107</v>
      </c>
      <c r="C41" s="66">
        <v>2.5257664236290167</v>
      </c>
      <c r="D41" s="91"/>
      <c r="E41" s="55"/>
      <c r="F41" s="55"/>
      <c r="G41" s="55"/>
    </row>
    <row r="42" spans="1:7" ht="25.9" customHeight="1" thickBot="1">
      <c r="A42" s="67"/>
      <c r="B42" s="67"/>
      <c r="C42" s="67"/>
      <c r="D42" s="67"/>
      <c r="E42" s="67"/>
      <c r="F42" s="67"/>
      <c r="G42" s="67"/>
    </row>
    <row r="43" spans="1:7" ht="25.9" customHeight="1" thickBot="1">
      <c r="A43" s="53"/>
      <c r="B43" s="53"/>
      <c r="C43" s="68" t="s">
        <v>165</v>
      </c>
      <c r="D43" s="67"/>
      <c r="E43" s="67"/>
      <c r="F43" s="67"/>
      <c r="G43" s="67"/>
    </row>
    <row r="44" spans="1:7" ht="25.9" customHeight="1" thickBot="1">
      <c r="A44" s="61" t="s">
        <v>340</v>
      </c>
      <c r="B44" s="56"/>
      <c r="C44" s="62"/>
      <c r="D44" s="67"/>
      <c r="E44" s="67"/>
      <c r="F44" s="67"/>
      <c r="G44" s="67"/>
    </row>
    <row r="45" spans="1:7" ht="25.9" customHeight="1" thickBot="1">
      <c r="A45" s="93" t="s">
        <v>149</v>
      </c>
      <c r="B45" s="61" t="s">
        <v>115</v>
      </c>
      <c r="C45" s="63">
        <v>2040403.96276637</v>
      </c>
      <c r="D45" s="67"/>
      <c r="E45" s="67"/>
      <c r="F45" s="67"/>
      <c r="G45" s="67"/>
    </row>
    <row r="46" spans="1:7" ht="25.9" customHeight="1" thickBot="1">
      <c r="A46" s="93" t="s">
        <v>367</v>
      </c>
      <c r="B46" s="61" t="s">
        <v>116</v>
      </c>
      <c r="C46" s="63">
        <v>0</v>
      </c>
      <c r="D46" s="67"/>
      <c r="E46" s="67"/>
      <c r="F46" s="67"/>
      <c r="G46" s="67"/>
    </row>
    <row r="47" spans="1:7" ht="25.9" customHeight="1" thickBot="1">
      <c r="A47" s="93" t="s">
        <v>368</v>
      </c>
      <c r="B47" s="61" t="s">
        <v>117</v>
      </c>
      <c r="C47" s="63">
        <v>750000</v>
      </c>
      <c r="D47" s="67"/>
      <c r="E47" s="67"/>
      <c r="F47" s="67"/>
      <c r="G47" s="67"/>
    </row>
    <row r="48" spans="1:7" ht="25.9" customHeight="1" thickBot="1">
      <c r="A48" s="93" t="s">
        <v>369</v>
      </c>
      <c r="B48" s="61" t="s">
        <v>370</v>
      </c>
      <c r="C48" s="63">
        <v>82506.399999999994</v>
      </c>
      <c r="D48" s="67"/>
      <c r="E48" s="67"/>
      <c r="F48" s="67"/>
      <c r="G48" s="67"/>
    </row>
    <row r="49" spans="1:7" ht="25.9" customHeight="1" thickBot="1">
      <c r="A49" s="93" t="s">
        <v>371</v>
      </c>
      <c r="B49" s="61" t="s">
        <v>119</v>
      </c>
      <c r="C49" s="63">
        <v>0</v>
      </c>
      <c r="D49" s="67"/>
      <c r="E49" s="67"/>
      <c r="F49" s="67"/>
      <c r="G49" s="67"/>
    </row>
    <row r="50" spans="1:7" ht="25.9" customHeight="1" thickBot="1">
      <c r="A50" s="61" t="s">
        <v>340</v>
      </c>
      <c r="B50" s="61" t="s">
        <v>123</v>
      </c>
      <c r="C50" s="63">
        <v>1207897.5627663701</v>
      </c>
      <c r="D50" s="67"/>
      <c r="E50" s="67"/>
      <c r="F50" s="67"/>
      <c r="G50" s="67"/>
    </row>
    <row r="51" spans="1:7" ht="25.9" customHeight="1" thickBot="1">
      <c r="A51" s="61" t="s">
        <v>372</v>
      </c>
      <c r="B51" s="56"/>
      <c r="C51" s="62"/>
      <c r="D51" s="67"/>
      <c r="E51" s="67"/>
      <c r="F51" s="67"/>
      <c r="G51" s="67"/>
    </row>
    <row r="52" spans="1:7" ht="25.9" customHeight="1" thickBot="1">
      <c r="A52" s="93" t="s">
        <v>373</v>
      </c>
      <c r="B52" s="61" t="s">
        <v>125</v>
      </c>
      <c r="C52" s="63">
        <v>140598.45199999999</v>
      </c>
      <c r="D52" s="67"/>
      <c r="E52" s="67"/>
      <c r="F52" s="67"/>
      <c r="G52" s="67"/>
    </row>
    <row r="53" spans="1:7" ht="25.9" customHeight="1" thickBot="1">
      <c r="A53" s="93" t="s">
        <v>374</v>
      </c>
      <c r="B53" s="61" t="s">
        <v>127</v>
      </c>
      <c r="C53" s="63">
        <v>0</v>
      </c>
      <c r="D53" s="67"/>
      <c r="E53" s="67"/>
      <c r="F53" s="67"/>
      <c r="G53" s="67"/>
    </row>
    <row r="54" spans="1:7" ht="25.9" customHeight="1" thickBot="1">
      <c r="A54" s="61" t="s">
        <v>375</v>
      </c>
      <c r="B54" s="61" t="s">
        <v>128</v>
      </c>
      <c r="C54" s="69">
        <v>140598.45199999999</v>
      </c>
      <c r="D54" s="67"/>
      <c r="E54" s="67"/>
      <c r="F54" s="67"/>
      <c r="G54" s="67"/>
    </row>
    <row r="55" spans="1:7">
      <c r="A55" s="51"/>
      <c r="B55" s="51"/>
      <c r="C55" s="52"/>
      <c r="D55" s="70"/>
      <c r="E55" s="70"/>
      <c r="F55" s="70"/>
      <c r="G55" s="70"/>
    </row>
    <row r="56" spans="1:7">
      <c r="A56" s="19"/>
      <c r="B56" s="19"/>
    </row>
    <row r="57" spans="1:7">
      <c r="A57" s="103" t="s">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election activeCell="H11" sqref="H11"/>
    </sheetView>
  </sheetViews>
  <sheetFormatPr defaultRowHeight="15"/>
  <cols>
    <col min="1" max="1" width="41.140625" customWidth="1"/>
  </cols>
  <sheetData>
    <row r="1" spans="1:7" ht="32.450000000000003" customHeight="1">
      <c r="A1" s="2" t="s">
        <v>376</v>
      </c>
    </row>
    <row r="2" spans="1:7" ht="32.450000000000003" customHeight="1" thickBot="1">
      <c r="A2" s="2" t="s">
        <v>327</v>
      </c>
    </row>
    <row r="3" spans="1:7" ht="39" customHeight="1" thickBot="1">
      <c r="A3" s="3"/>
      <c r="B3" s="3"/>
      <c r="C3" s="4" t="s">
        <v>188</v>
      </c>
      <c r="D3" s="4" t="s">
        <v>328</v>
      </c>
      <c r="E3" s="4" t="s">
        <v>329</v>
      </c>
      <c r="F3" s="4" t="s">
        <v>330</v>
      </c>
      <c r="G3" s="4" t="s">
        <v>331</v>
      </c>
    </row>
    <row r="4" spans="1:7" ht="39" customHeight="1" thickBot="1">
      <c r="A4" s="3"/>
      <c r="B4" s="3"/>
      <c r="C4" s="4" t="s">
        <v>2</v>
      </c>
      <c r="D4" s="4" t="s">
        <v>161</v>
      </c>
      <c r="E4" s="4" t="s">
        <v>162</v>
      </c>
      <c r="F4" s="4" t="s">
        <v>163</v>
      </c>
      <c r="G4" s="4" t="s">
        <v>164</v>
      </c>
    </row>
    <row r="5" spans="1:7" ht="39" customHeight="1" thickBot="1">
      <c r="A5" s="5" t="s">
        <v>377</v>
      </c>
      <c r="B5" s="3"/>
      <c r="C5" s="3"/>
      <c r="D5" s="3"/>
      <c r="E5" s="3"/>
      <c r="F5" s="3"/>
      <c r="G5" s="3"/>
    </row>
    <row r="6" spans="1:7" ht="39" customHeight="1" thickBot="1">
      <c r="A6" s="6" t="s">
        <v>333</v>
      </c>
      <c r="B6" s="5" t="s">
        <v>242</v>
      </c>
      <c r="C6" s="3"/>
      <c r="D6" s="3"/>
      <c r="E6" s="3"/>
      <c r="F6" s="3"/>
      <c r="G6" s="3"/>
    </row>
    <row r="7" spans="1:7" ht="39" customHeight="1" thickBot="1">
      <c r="A7" s="6" t="s">
        <v>378</v>
      </c>
      <c r="B7" s="5" t="s">
        <v>254</v>
      </c>
      <c r="C7" s="3"/>
      <c r="D7" s="3"/>
      <c r="E7" s="3"/>
      <c r="F7" s="3"/>
      <c r="G7" s="3"/>
    </row>
    <row r="8" spans="1:7" ht="39" customHeight="1" thickBot="1">
      <c r="A8" s="6" t="s">
        <v>334</v>
      </c>
      <c r="B8" s="5" t="s">
        <v>4</v>
      </c>
      <c r="C8" s="3"/>
      <c r="D8" s="3"/>
      <c r="E8" s="3"/>
      <c r="F8" s="3"/>
      <c r="G8" s="3"/>
    </row>
    <row r="9" spans="1:7" ht="39" customHeight="1" thickBot="1">
      <c r="A9" s="6" t="s">
        <v>379</v>
      </c>
      <c r="B9" s="5" t="s">
        <v>6</v>
      </c>
      <c r="C9" s="3"/>
      <c r="D9" s="3"/>
      <c r="E9" s="3"/>
      <c r="F9" s="3"/>
      <c r="G9" s="3"/>
    </row>
    <row r="10" spans="1:7" ht="39" customHeight="1" thickBot="1">
      <c r="A10" s="6" t="s">
        <v>336</v>
      </c>
      <c r="B10" s="5" t="s">
        <v>8</v>
      </c>
      <c r="C10" s="3"/>
      <c r="D10" s="3"/>
      <c r="E10" s="3"/>
      <c r="F10" s="3"/>
      <c r="G10" s="3"/>
    </row>
    <row r="11" spans="1:7" ht="39" customHeight="1" thickBot="1">
      <c r="A11" s="6" t="s">
        <v>380</v>
      </c>
      <c r="B11" s="5" t="s">
        <v>10</v>
      </c>
      <c r="C11" s="3"/>
      <c r="D11" s="3"/>
      <c r="E11" s="3"/>
      <c r="F11" s="3"/>
      <c r="G11" s="3"/>
    </row>
    <row r="12" spans="1:7" ht="39" customHeight="1" thickBot="1">
      <c r="A12" s="6" t="s">
        <v>337</v>
      </c>
      <c r="B12" s="5" t="s">
        <v>12</v>
      </c>
      <c r="C12" s="3"/>
      <c r="D12" s="3"/>
      <c r="E12" s="3"/>
      <c r="F12" s="3"/>
      <c r="G12" s="3"/>
    </row>
    <row r="13" spans="1:7" ht="39" customHeight="1" thickBot="1">
      <c r="A13" s="6" t="s">
        <v>381</v>
      </c>
      <c r="B13" s="5" t="s">
        <v>14</v>
      </c>
      <c r="C13" s="3"/>
      <c r="D13" s="3"/>
      <c r="E13" s="3"/>
      <c r="F13" s="3"/>
      <c r="G13" s="3"/>
    </row>
    <row r="14" spans="1:7" ht="39" customHeight="1" thickBot="1">
      <c r="A14" s="6" t="s">
        <v>338</v>
      </c>
      <c r="B14" s="5" t="s">
        <v>16</v>
      </c>
      <c r="C14" s="3"/>
      <c r="D14" s="3"/>
      <c r="E14" s="3"/>
      <c r="F14" s="3"/>
      <c r="G14" s="3"/>
    </row>
    <row r="15" spans="1:7" ht="39" customHeight="1" thickBot="1">
      <c r="A15" s="6" t="s">
        <v>382</v>
      </c>
      <c r="B15" s="5" t="s">
        <v>18</v>
      </c>
      <c r="C15" s="3"/>
      <c r="D15" s="3"/>
      <c r="E15" s="3"/>
      <c r="F15" s="3"/>
      <c r="G15" s="3"/>
    </row>
    <row r="16" spans="1:7" ht="39" customHeight="1" thickBot="1">
      <c r="A16" s="6" t="s">
        <v>339</v>
      </c>
      <c r="B16" s="5" t="s">
        <v>20</v>
      </c>
      <c r="C16" s="3"/>
      <c r="D16" s="3"/>
      <c r="E16" s="3"/>
      <c r="F16" s="3"/>
      <c r="G16" s="3"/>
    </row>
    <row r="17" spans="1:7" ht="39" customHeight="1" thickBot="1">
      <c r="A17" s="6" t="s">
        <v>383</v>
      </c>
      <c r="B17" s="5" t="s">
        <v>22</v>
      </c>
      <c r="C17" s="3"/>
      <c r="D17" s="3"/>
      <c r="E17" s="3"/>
      <c r="F17" s="3"/>
      <c r="G17" s="3"/>
    </row>
    <row r="18" spans="1:7" ht="39" customHeight="1" thickBot="1">
      <c r="A18" s="6" t="s">
        <v>340</v>
      </c>
      <c r="B18" s="5" t="s">
        <v>24</v>
      </c>
      <c r="C18" s="3"/>
      <c r="D18" s="3"/>
      <c r="E18" s="3"/>
      <c r="F18" s="3"/>
      <c r="G18" s="3"/>
    </row>
    <row r="19" spans="1:7" ht="39" customHeight="1" thickBot="1">
      <c r="A19" s="6" t="s">
        <v>139</v>
      </c>
      <c r="B19" s="5" t="s">
        <v>26</v>
      </c>
      <c r="C19" s="3"/>
      <c r="D19" s="3"/>
      <c r="E19" s="3"/>
      <c r="F19" s="3"/>
      <c r="G19" s="3"/>
    </row>
    <row r="20" spans="1:7" ht="39" customHeight="1" thickBot="1">
      <c r="A20" s="6" t="s">
        <v>384</v>
      </c>
      <c r="B20" s="5" t="s">
        <v>28</v>
      </c>
      <c r="C20" s="3"/>
      <c r="D20" s="3"/>
      <c r="E20" s="3"/>
      <c r="F20" s="3"/>
      <c r="G20" s="3"/>
    </row>
    <row r="21" spans="1:7" ht="39" customHeight="1" thickBot="1">
      <c r="A21" s="6" t="s">
        <v>341</v>
      </c>
      <c r="B21" s="5" t="s">
        <v>30</v>
      </c>
      <c r="C21" s="3"/>
      <c r="D21" s="3"/>
      <c r="E21" s="3"/>
      <c r="F21" s="3"/>
      <c r="G21" s="3"/>
    </row>
    <row r="22" spans="1:7" ht="39" customHeight="1" thickBot="1">
      <c r="A22" s="6" t="s">
        <v>385</v>
      </c>
      <c r="B22" s="5" t="s">
        <v>32</v>
      </c>
      <c r="C22" s="3"/>
      <c r="D22" s="3"/>
      <c r="E22" s="3"/>
      <c r="F22" s="3"/>
      <c r="G22" s="3"/>
    </row>
    <row r="23" spans="1:7" ht="39" customHeight="1" thickBot="1">
      <c r="A23" s="6" t="s">
        <v>386</v>
      </c>
      <c r="B23" s="5" t="s">
        <v>34</v>
      </c>
      <c r="C23" s="3"/>
      <c r="D23" s="3"/>
      <c r="E23" s="3"/>
      <c r="F23" s="3"/>
      <c r="G23" s="3"/>
    </row>
    <row r="24" spans="1:7" ht="39" customHeight="1" thickBot="1">
      <c r="A24" s="6" t="s">
        <v>387</v>
      </c>
      <c r="B24" s="5" t="s">
        <v>36</v>
      </c>
      <c r="C24" s="3"/>
      <c r="D24" s="3"/>
      <c r="E24" s="3"/>
      <c r="F24" s="3"/>
      <c r="G24" s="3"/>
    </row>
    <row r="25" spans="1:7" ht="39" customHeight="1" thickBot="1">
      <c r="A25" s="6" t="s">
        <v>388</v>
      </c>
      <c r="B25" s="5" t="s">
        <v>38</v>
      </c>
      <c r="C25" s="3"/>
      <c r="D25" s="3"/>
      <c r="E25" s="3"/>
      <c r="F25" s="3"/>
      <c r="G25" s="3"/>
    </row>
    <row r="26" spans="1:7" ht="39" customHeight="1" thickBot="1">
      <c r="A26" s="6" t="s">
        <v>389</v>
      </c>
      <c r="B26" s="5" t="s">
        <v>40</v>
      </c>
      <c r="C26" s="3"/>
      <c r="D26" s="3"/>
      <c r="E26" s="3"/>
      <c r="F26" s="3"/>
      <c r="G26" s="3"/>
    </row>
    <row r="27" spans="1:7" ht="39" customHeight="1" thickBot="1">
      <c r="A27" s="5" t="s">
        <v>343</v>
      </c>
      <c r="B27" s="3"/>
      <c r="C27" s="3"/>
      <c r="D27" s="3"/>
      <c r="E27" s="3"/>
      <c r="F27" s="3"/>
      <c r="G27" s="3"/>
    </row>
    <row r="28" spans="1:7" ht="39" customHeight="1" thickBot="1">
      <c r="A28" s="6" t="s">
        <v>343</v>
      </c>
      <c r="B28" s="5" t="s">
        <v>42</v>
      </c>
      <c r="C28" s="3"/>
      <c r="D28" s="3"/>
      <c r="E28" s="3"/>
      <c r="F28" s="3"/>
      <c r="G28" s="3"/>
    </row>
    <row r="29" spans="1:7" ht="39" customHeight="1" thickBot="1">
      <c r="A29" s="5" t="s">
        <v>344</v>
      </c>
      <c r="B29" s="3"/>
      <c r="C29" s="3"/>
      <c r="D29" s="3"/>
      <c r="E29" s="3"/>
      <c r="F29" s="3"/>
      <c r="G29" s="3"/>
    </row>
    <row r="30" spans="1:7" ht="39" customHeight="1" thickBot="1">
      <c r="A30" s="6" t="s">
        <v>390</v>
      </c>
      <c r="B30" s="5" t="s">
        <v>44</v>
      </c>
      <c r="C30" s="3"/>
      <c r="D30" s="3"/>
      <c r="E30" s="3"/>
      <c r="F30" s="3"/>
      <c r="G30" s="3"/>
    </row>
    <row r="31" spans="1:7" ht="39" customHeight="1" thickBot="1">
      <c r="A31" s="6" t="s">
        <v>391</v>
      </c>
      <c r="B31" s="5" t="s">
        <v>46</v>
      </c>
      <c r="C31" s="3"/>
      <c r="D31" s="3"/>
      <c r="E31" s="3"/>
      <c r="F31" s="3"/>
      <c r="G31" s="3"/>
    </row>
    <row r="32" spans="1:7" ht="39" customHeight="1" thickBot="1">
      <c r="A32" s="6" t="s">
        <v>392</v>
      </c>
      <c r="B32" s="5" t="s">
        <v>48</v>
      </c>
      <c r="C32" s="3"/>
      <c r="D32" s="3"/>
      <c r="E32" s="3"/>
      <c r="F32" s="3"/>
      <c r="G32" s="3"/>
    </row>
    <row r="33" spans="1:7" ht="39" customHeight="1" thickBot="1">
      <c r="A33" s="6" t="s">
        <v>393</v>
      </c>
      <c r="B33" s="5" t="s">
        <v>50</v>
      </c>
      <c r="C33" s="3"/>
      <c r="D33" s="3"/>
      <c r="E33" s="3"/>
      <c r="F33" s="3"/>
      <c r="G33" s="3"/>
    </row>
    <row r="34" spans="1:7" ht="39" customHeight="1" thickBot="1">
      <c r="A34" s="6" t="s">
        <v>394</v>
      </c>
      <c r="B34" s="5" t="s">
        <v>52</v>
      </c>
      <c r="C34" s="3"/>
      <c r="D34" s="3"/>
      <c r="E34" s="3"/>
      <c r="F34" s="3"/>
      <c r="G34" s="3"/>
    </row>
    <row r="35" spans="1:7" ht="39" customHeight="1" thickBot="1">
      <c r="A35" s="5" t="s">
        <v>395</v>
      </c>
      <c r="B35" s="5" t="s">
        <v>54</v>
      </c>
      <c r="C35" s="3"/>
      <c r="D35" s="3"/>
      <c r="E35" s="3"/>
      <c r="F35" s="3"/>
      <c r="G35" s="3"/>
    </row>
    <row r="36" spans="1:7" ht="39" customHeight="1" thickBot="1">
      <c r="A36" s="5" t="s">
        <v>346</v>
      </c>
      <c r="B36" s="5" t="s">
        <v>56</v>
      </c>
      <c r="C36" s="3"/>
      <c r="D36" s="3"/>
      <c r="E36" s="3"/>
      <c r="F36" s="3"/>
      <c r="G36" s="3"/>
    </row>
    <row r="37" spans="1:7" ht="39" customHeight="1" thickBot="1">
      <c r="A37" s="5" t="s">
        <v>347</v>
      </c>
      <c r="B37" s="3"/>
      <c r="C37" s="3"/>
      <c r="D37" s="3"/>
      <c r="E37" s="3"/>
      <c r="F37" s="3"/>
      <c r="G37" s="3"/>
    </row>
    <row r="38" spans="1:7" ht="39" customHeight="1" thickBot="1">
      <c r="A38" s="6" t="s">
        <v>348</v>
      </c>
      <c r="B38" s="5" t="s">
        <v>58</v>
      </c>
      <c r="C38" s="3"/>
      <c r="D38" s="3"/>
      <c r="E38" s="3"/>
      <c r="F38" s="3"/>
      <c r="G38" s="3"/>
    </row>
    <row r="39" spans="1:7" ht="39" customHeight="1" thickBot="1">
      <c r="A39" s="6" t="s">
        <v>349</v>
      </c>
      <c r="B39" s="5" t="s">
        <v>60</v>
      </c>
      <c r="C39" s="3"/>
      <c r="D39" s="3"/>
      <c r="E39" s="3"/>
      <c r="F39" s="3"/>
      <c r="G39" s="3"/>
    </row>
    <row r="40" spans="1:7" ht="39" customHeight="1" thickBot="1">
      <c r="A40" s="6" t="s">
        <v>350</v>
      </c>
      <c r="B40" s="5" t="s">
        <v>62</v>
      </c>
      <c r="C40" s="3"/>
      <c r="D40" s="3"/>
      <c r="E40" s="3"/>
      <c r="F40" s="3"/>
      <c r="G40" s="3"/>
    </row>
    <row r="41" spans="1:7" ht="39" customHeight="1" thickBot="1">
      <c r="A41" s="6" t="s">
        <v>353</v>
      </c>
      <c r="B41" s="5" t="s">
        <v>68</v>
      </c>
      <c r="C41" s="3"/>
      <c r="D41" s="3"/>
      <c r="E41" s="3"/>
      <c r="F41" s="3"/>
      <c r="G41" s="3"/>
    </row>
    <row r="42" spans="1:7" ht="39" customHeight="1" thickBot="1">
      <c r="A42" s="6" t="s">
        <v>352</v>
      </c>
      <c r="B42" s="5" t="s">
        <v>66</v>
      </c>
      <c r="C42" s="3"/>
      <c r="D42" s="3"/>
      <c r="E42" s="3"/>
      <c r="F42" s="3"/>
      <c r="G42" s="3"/>
    </row>
    <row r="43" spans="1:7" ht="32.450000000000003" customHeight="1" thickBot="1">
      <c r="A43" s="3"/>
      <c r="B43" s="3"/>
      <c r="C43" s="3"/>
      <c r="D43" s="3"/>
      <c r="E43" s="3"/>
      <c r="F43" s="3"/>
      <c r="G43" s="3"/>
    </row>
    <row r="44" spans="1:7" ht="32.450000000000003" customHeight="1" thickBot="1">
      <c r="A44" s="6" t="s">
        <v>354</v>
      </c>
      <c r="B44" s="5" t="s">
        <v>70</v>
      </c>
      <c r="C44" s="3"/>
      <c r="D44" s="3"/>
      <c r="E44" s="3"/>
      <c r="F44" s="3"/>
      <c r="G44" s="3"/>
    </row>
    <row r="45" spans="1:7" ht="32.450000000000003" customHeight="1" thickBot="1">
      <c r="A45" s="6" t="s">
        <v>355</v>
      </c>
      <c r="B45" s="5" t="s">
        <v>72</v>
      </c>
      <c r="C45" s="3"/>
      <c r="D45" s="3"/>
      <c r="E45" s="3"/>
      <c r="F45" s="3"/>
      <c r="G45" s="3"/>
    </row>
    <row r="46" spans="1:7" ht="32.450000000000003" customHeight="1" thickBot="1">
      <c r="A46" s="6" t="s">
        <v>396</v>
      </c>
      <c r="B46" s="5" t="s">
        <v>74</v>
      </c>
      <c r="C46" s="3"/>
      <c r="D46" s="3"/>
      <c r="E46" s="3"/>
      <c r="F46" s="3"/>
      <c r="G46" s="3"/>
    </row>
    <row r="47" spans="1:7" ht="32.450000000000003" customHeight="1" thickBot="1">
      <c r="A47" s="6" t="s">
        <v>356</v>
      </c>
      <c r="B47" s="5" t="s">
        <v>76</v>
      </c>
      <c r="C47" s="3"/>
      <c r="D47" s="3"/>
      <c r="E47" s="3"/>
      <c r="F47" s="3"/>
      <c r="G47" s="3"/>
    </row>
    <row r="48" spans="1:7" ht="32.450000000000003" customHeight="1" thickBot="1">
      <c r="A48" s="5" t="s">
        <v>357</v>
      </c>
      <c r="B48" s="5" t="s">
        <v>78</v>
      </c>
      <c r="C48" s="3"/>
      <c r="D48" s="3"/>
      <c r="E48" s="3"/>
      <c r="F48" s="3"/>
      <c r="G48" s="3"/>
    </row>
    <row r="49" spans="1:7" ht="32.450000000000003" customHeight="1" thickBot="1">
      <c r="A49" s="5" t="s">
        <v>397</v>
      </c>
      <c r="B49" s="3"/>
      <c r="C49" s="3"/>
      <c r="D49" s="3"/>
      <c r="E49" s="3"/>
      <c r="F49" s="3"/>
      <c r="G49" s="3"/>
    </row>
    <row r="50" spans="1:7" ht="32.450000000000003" customHeight="1" thickBot="1">
      <c r="A50" s="5" t="s">
        <v>340</v>
      </c>
      <c r="B50" s="5" t="s">
        <v>80</v>
      </c>
      <c r="C50" s="3"/>
      <c r="D50" s="3"/>
      <c r="E50" s="3"/>
      <c r="F50" s="3"/>
      <c r="G50" s="3"/>
    </row>
    <row r="51" spans="1:7" ht="32.450000000000003" customHeight="1" thickBot="1">
      <c r="A51" s="6" t="s">
        <v>398</v>
      </c>
      <c r="B51" s="5" t="s">
        <v>82</v>
      </c>
      <c r="C51" s="3"/>
      <c r="D51" s="3"/>
      <c r="E51" s="3"/>
      <c r="F51" s="3"/>
      <c r="G51" s="3"/>
    </row>
    <row r="52" spans="1:7" ht="32.450000000000003" customHeight="1" thickBot="1">
      <c r="A52" s="6" t="s">
        <v>399</v>
      </c>
      <c r="B52" s="5" t="s">
        <v>179</v>
      </c>
      <c r="C52" s="3"/>
      <c r="D52" s="3"/>
      <c r="E52" s="3"/>
      <c r="F52" s="3"/>
      <c r="G52" s="3"/>
    </row>
    <row r="53" spans="1:7" ht="32.450000000000003" customHeight="1" thickBot="1">
      <c r="A53" s="6" t="s">
        <v>400</v>
      </c>
      <c r="B53" s="5" t="s">
        <v>181</v>
      </c>
      <c r="C53" s="3"/>
      <c r="D53" s="3"/>
      <c r="E53" s="3"/>
      <c r="F53" s="3"/>
      <c r="G53" s="3"/>
    </row>
    <row r="54" spans="1:7" ht="32.450000000000003" customHeight="1" thickBot="1">
      <c r="A54" s="5" t="s">
        <v>401</v>
      </c>
      <c r="B54" s="3"/>
      <c r="C54" s="3"/>
      <c r="D54" s="3"/>
      <c r="E54" s="3"/>
      <c r="F54" s="3"/>
      <c r="G54" s="3"/>
    </row>
    <row r="55" spans="1:7" ht="32.450000000000003" customHeight="1" thickBot="1">
      <c r="A55" s="6" t="s">
        <v>402</v>
      </c>
      <c r="B55" s="5" t="s">
        <v>403</v>
      </c>
      <c r="C55" s="3"/>
      <c r="D55" s="3"/>
      <c r="E55" s="3"/>
      <c r="F55" s="3"/>
      <c r="G55" s="3"/>
    </row>
    <row r="56" spans="1:7" ht="32.450000000000003" customHeight="1" thickBot="1">
      <c r="A56" s="6" t="s">
        <v>404</v>
      </c>
      <c r="B56" s="5" t="s">
        <v>405</v>
      </c>
      <c r="C56" s="3"/>
      <c r="D56" s="3"/>
      <c r="E56" s="3"/>
      <c r="F56" s="3"/>
      <c r="G56" s="3"/>
    </row>
    <row r="57" spans="1:7" ht="32.450000000000003" customHeight="1" thickBot="1">
      <c r="A57" s="3"/>
      <c r="B57" s="3"/>
      <c r="C57" s="3"/>
      <c r="D57" s="3"/>
      <c r="E57" s="3"/>
      <c r="F57" s="3"/>
      <c r="G57" s="3"/>
    </row>
    <row r="58" spans="1:7" ht="32.450000000000003" customHeight="1" thickBot="1">
      <c r="A58" s="6" t="s">
        <v>406</v>
      </c>
      <c r="B58" s="5" t="s">
        <v>89</v>
      </c>
      <c r="C58" s="3"/>
      <c r="D58" s="3"/>
      <c r="E58" s="3"/>
      <c r="F58" s="3"/>
      <c r="G58" s="3"/>
    </row>
    <row r="59" spans="1:7" ht="32.450000000000003" customHeight="1" thickBot="1">
      <c r="A59" s="6" t="s">
        <v>407</v>
      </c>
      <c r="B59" s="5" t="s">
        <v>91</v>
      </c>
      <c r="C59" s="3"/>
      <c r="D59" s="3"/>
      <c r="E59" s="3"/>
      <c r="F59" s="3"/>
      <c r="G59" s="3"/>
    </row>
    <row r="60" spans="1:7" ht="32.450000000000003" customHeight="1" thickBot="1">
      <c r="A60" s="6" t="s">
        <v>408</v>
      </c>
      <c r="B60" s="5" t="s">
        <v>97</v>
      </c>
      <c r="C60" s="3"/>
      <c r="D60" s="3"/>
      <c r="E60" s="3"/>
      <c r="F60" s="3"/>
      <c r="G60" s="3"/>
    </row>
    <row r="61" spans="1:7" ht="32.450000000000003" customHeight="1" thickBot="1">
      <c r="A61" s="6" t="s">
        <v>409</v>
      </c>
      <c r="B61" s="5" t="s">
        <v>98</v>
      </c>
      <c r="C61" s="3"/>
      <c r="D61" s="3"/>
      <c r="E61" s="3"/>
      <c r="F61" s="3"/>
      <c r="G61" s="3"/>
    </row>
    <row r="62" spans="1:7" ht="32.450000000000003" customHeight="1" thickBot="1">
      <c r="A62" s="5" t="s">
        <v>410</v>
      </c>
      <c r="B62" s="5" t="s">
        <v>104</v>
      </c>
      <c r="C62" s="3"/>
      <c r="D62" s="3"/>
      <c r="E62" s="3"/>
      <c r="F62" s="3"/>
      <c r="G62" s="3"/>
    </row>
    <row r="63" spans="1:7" ht="32.450000000000003" customHeight="1" thickBot="1">
      <c r="A63" s="5" t="s">
        <v>411</v>
      </c>
      <c r="B63" s="5" t="s">
        <v>109</v>
      </c>
      <c r="C63" s="3"/>
      <c r="D63" s="3"/>
      <c r="E63" s="3"/>
      <c r="F63" s="3"/>
      <c r="G63" s="3"/>
    </row>
    <row r="64" spans="1:7" ht="32.450000000000003" customHeight="1" thickBot="1">
      <c r="A64" s="5" t="s">
        <v>412</v>
      </c>
      <c r="B64" s="5" t="s">
        <v>110</v>
      </c>
      <c r="C64" s="3"/>
      <c r="D64" s="3"/>
      <c r="E64" s="3"/>
      <c r="F64" s="3"/>
      <c r="G64" s="3"/>
    </row>
    <row r="65" spans="1:7" ht="32.450000000000003" customHeight="1" thickBot="1">
      <c r="A65" s="5" t="s">
        <v>413</v>
      </c>
      <c r="B65" s="5" t="s">
        <v>112</v>
      </c>
      <c r="C65" s="3"/>
      <c r="D65" s="3"/>
      <c r="E65" s="3"/>
      <c r="F65" s="3"/>
      <c r="G65" s="3"/>
    </row>
    <row r="66" spans="1:7" ht="32.450000000000003" customHeight="1" thickBot="1">
      <c r="A66" s="5" t="s">
        <v>414</v>
      </c>
      <c r="B66" s="5" t="s">
        <v>114</v>
      </c>
      <c r="C66" s="3"/>
      <c r="D66" s="3"/>
      <c r="E66" s="3"/>
      <c r="F66" s="3"/>
      <c r="G66" s="3"/>
    </row>
    <row r="67" spans="1:7" ht="32.450000000000003" customHeight="1" thickBot="1">
      <c r="A67" s="3"/>
      <c r="B67" s="3"/>
      <c r="C67" s="3"/>
      <c r="D67" s="3"/>
      <c r="E67" s="3"/>
      <c r="F67" s="3"/>
      <c r="G67" s="3"/>
    </row>
    <row r="68" spans="1:7" ht="32.450000000000003" customHeight="1" thickBot="1">
      <c r="A68" s="3"/>
      <c r="B68" s="3"/>
      <c r="C68" s="4" t="s">
        <v>165</v>
      </c>
      <c r="D68" s="3"/>
      <c r="E68" s="3"/>
      <c r="F68" s="3"/>
      <c r="G68" s="3"/>
    </row>
    <row r="69" spans="1:7" ht="32.450000000000003" customHeight="1" thickBot="1">
      <c r="A69" s="5" t="s">
        <v>340</v>
      </c>
      <c r="B69" s="3"/>
      <c r="C69" s="3"/>
      <c r="D69" s="3"/>
      <c r="E69" s="3"/>
      <c r="F69" s="3"/>
      <c r="G69" s="3"/>
    </row>
    <row r="70" spans="1:7" ht="32.450000000000003" customHeight="1" thickBot="1">
      <c r="A70" s="6" t="s">
        <v>149</v>
      </c>
      <c r="B70" s="5" t="s">
        <v>115</v>
      </c>
      <c r="C70" s="3"/>
      <c r="D70" s="3"/>
      <c r="E70" s="3"/>
      <c r="F70" s="3"/>
      <c r="G70" s="3"/>
    </row>
    <row r="71" spans="1:7" ht="32.450000000000003" customHeight="1" thickBot="1">
      <c r="A71" s="6" t="s">
        <v>367</v>
      </c>
      <c r="B71" s="5" t="s">
        <v>116</v>
      </c>
      <c r="C71" s="3"/>
      <c r="D71" s="3"/>
      <c r="E71" s="3"/>
      <c r="F71" s="3"/>
      <c r="G71" s="3"/>
    </row>
    <row r="72" spans="1:7" ht="32.450000000000003" customHeight="1" thickBot="1">
      <c r="A72" s="6" t="s">
        <v>368</v>
      </c>
      <c r="B72" s="5" t="s">
        <v>117</v>
      </c>
      <c r="C72" s="3"/>
      <c r="D72" s="3"/>
      <c r="E72" s="3"/>
      <c r="F72" s="3"/>
      <c r="G72" s="3"/>
    </row>
    <row r="73" spans="1:7" ht="32.450000000000003" customHeight="1" thickBot="1">
      <c r="A73" s="6" t="s">
        <v>369</v>
      </c>
      <c r="B73" s="5" t="s">
        <v>370</v>
      </c>
      <c r="C73" s="3"/>
      <c r="D73" s="3"/>
      <c r="E73" s="3"/>
      <c r="F73" s="3"/>
      <c r="G73" s="3"/>
    </row>
    <row r="74" spans="1:7" ht="32.450000000000003" customHeight="1" thickBot="1">
      <c r="A74" s="6" t="s">
        <v>371</v>
      </c>
      <c r="B74" s="5" t="s">
        <v>119</v>
      </c>
      <c r="C74" s="3"/>
      <c r="D74" s="3"/>
      <c r="E74" s="3"/>
      <c r="F74" s="3"/>
      <c r="G74" s="3"/>
    </row>
    <row r="75" spans="1:7" ht="32.450000000000003" customHeight="1" thickBot="1">
      <c r="A75" s="6" t="s">
        <v>415</v>
      </c>
      <c r="B75" s="5" t="s">
        <v>121</v>
      </c>
      <c r="C75" s="3"/>
      <c r="D75" s="3"/>
      <c r="E75" s="3"/>
      <c r="F75" s="3"/>
      <c r="G75" s="3"/>
    </row>
    <row r="76" spans="1:7" ht="32.450000000000003" customHeight="1" thickBot="1">
      <c r="A76" s="5" t="s">
        <v>416</v>
      </c>
      <c r="B76" s="5" t="s">
        <v>123</v>
      </c>
      <c r="C76" s="3"/>
      <c r="D76" s="3"/>
      <c r="E76" s="3"/>
      <c r="F76" s="3"/>
      <c r="G76" s="3"/>
    </row>
    <row r="77" spans="1:7" ht="32.450000000000003" customHeight="1" thickBot="1">
      <c r="A77" s="5" t="s">
        <v>372</v>
      </c>
      <c r="B77" s="3"/>
      <c r="C77" s="3"/>
      <c r="D77" s="3"/>
      <c r="E77" s="3"/>
      <c r="F77" s="3"/>
      <c r="G77" s="3"/>
    </row>
    <row r="78" spans="1:7" ht="32.450000000000003" customHeight="1" thickBot="1">
      <c r="A78" s="6" t="s">
        <v>373</v>
      </c>
      <c r="B78" s="5" t="s">
        <v>125</v>
      </c>
      <c r="C78" s="3"/>
      <c r="D78" s="3"/>
      <c r="E78" s="3"/>
      <c r="F78" s="3"/>
      <c r="G78" s="3"/>
    </row>
    <row r="79" spans="1:7" ht="32.450000000000003" customHeight="1" thickBot="1">
      <c r="A79" s="6" t="s">
        <v>374</v>
      </c>
      <c r="B79" s="5" t="s">
        <v>127</v>
      </c>
      <c r="C79" s="3"/>
      <c r="D79" s="3"/>
      <c r="E79" s="3"/>
      <c r="F79" s="3"/>
      <c r="G79" s="3"/>
    </row>
    <row r="80" spans="1:7" ht="32.450000000000003" customHeight="1" thickBot="1">
      <c r="A80" s="5" t="s">
        <v>375</v>
      </c>
      <c r="B80" s="5" t="s">
        <v>128</v>
      </c>
      <c r="C80" s="3"/>
      <c r="D80" s="3"/>
      <c r="E80" s="3"/>
      <c r="F80" s="3"/>
      <c r="G80"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85" zoomScaleNormal="85" workbookViewId="0">
      <selection activeCell="C14" sqref="C14"/>
    </sheetView>
  </sheetViews>
  <sheetFormatPr defaultColWidth="9.140625" defaultRowHeight="15"/>
  <cols>
    <col min="1" max="1" width="88.7109375" style="49" customWidth="1"/>
    <col min="2" max="2" width="9.140625" style="49"/>
    <col min="3" max="3" width="13.85546875" style="49" bestFit="1" customWidth="1"/>
    <col min="4" max="16384" width="9.140625" style="49"/>
  </cols>
  <sheetData>
    <row r="1" spans="1:5" ht="18.600000000000001" customHeight="1">
      <c r="A1" s="98" t="s">
        <v>417</v>
      </c>
      <c r="B1" s="101"/>
      <c r="C1" s="101"/>
      <c r="D1" s="101"/>
      <c r="E1" s="101"/>
    </row>
    <row r="2" spans="1:5" ht="18.600000000000001" customHeight="1" thickBot="1">
      <c r="A2" s="102" t="s">
        <v>418</v>
      </c>
      <c r="B2" s="101"/>
      <c r="C2" s="101"/>
      <c r="D2" s="101"/>
      <c r="E2" s="101"/>
    </row>
    <row r="3" spans="1:5" ht="69" customHeight="1" thickBot="1">
      <c r="A3" s="56"/>
      <c r="B3" s="56"/>
      <c r="C3" s="71" t="s">
        <v>419</v>
      </c>
      <c r="D3" s="92" t="s">
        <v>420</v>
      </c>
      <c r="E3" s="57" t="s">
        <v>421</v>
      </c>
    </row>
    <row r="4" spans="1:5" ht="18.600000000000001" customHeight="1" thickBot="1">
      <c r="A4" s="56"/>
      <c r="B4" s="56"/>
      <c r="C4" s="72" t="s">
        <v>197</v>
      </c>
      <c r="D4" s="89" t="s">
        <v>168</v>
      </c>
      <c r="E4" s="90" t="s">
        <v>196</v>
      </c>
    </row>
    <row r="5" spans="1:5" ht="18.600000000000001" customHeight="1" thickBot="1">
      <c r="A5" s="58" t="s">
        <v>422</v>
      </c>
      <c r="B5" s="73" t="s">
        <v>242</v>
      </c>
      <c r="C5" s="74">
        <v>285569.38610286498</v>
      </c>
      <c r="D5" s="75"/>
      <c r="E5" s="76"/>
    </row>
    <row r="6" spans="1:5" ht="18.600000000000001" customHeight="1" thickBot="1">
      <c r="A6" s="58" t="s">
        <v>423</v>
      </c>
      <c r="B6" s="73" t="s">
        <v>254</v>
      </c>
      <c r="C6" s="74">
        <v>129346.76436222901</v>
      </c>
      <c r="D6" s="91"/>
      <c r="E6" s="77"/>
    </row>
    <row r="7" spans="1:5" ht="18.600000000000001" customHeight="1" thickBot="1">
      <c r="A7" s="58" t="s">
        <v>424</v>
      </c>
      <c r="B7" s="73" t="s">
        <v>4</v>
      </c>
      <c r="C7" s="74">
        <v>464852.23211593</v>
      </c>
      <c r="D7" s="78"/>
      <c r="E7" s="79"/>
    </row>
    <row r="8" spans="1:5" ht="18.600000000000001" customHeight="1" thickBot="1">
      <c r="A8" s="58" t="s">
        <v>425</v>
      </c>
      <c r="B8" s="73" t="s">
        <v>6</v>
      </c>
      <c r="C8" s="74">
        <v>226979.22026237301</v>
      </c>
      <c r="D8" s="78"/>
      <c r="E8" s="79"/>
    </row>
    <row r="9" spans="1:5" ht="18.600000000000001" customHeight="1" thickBot="1">
      <c r="A9" s="58" t="s">
        <v>426</v>
      </c>
      <c r="B9" s="73" t="s">
        <v>8</v>
      </c>
      <c r="C9" s="74">
        <v>0</v>
      </c>
      <c r="D9" s="78"/>
      <c r="E9" s="79"/>
    </row>
    <row r="10" spans="1:5" ht="18.600000000000001" customHeight="1" thickBot="1">
      <c r="A10" s="58" t="s">
        <v>427</v>
      </c>
      <c r="B10" s="73" t="s">
        <v>10</v>
      </c>
      <c r="C10" s="74">
        <v>-344751.35482240497</v>
      </c>
      <c r="D10" s="91"/>
      <c r="E10" s="77"/>
    </row>
    <row r="11" spans="1:5" ht="18.600000000000001" customHeight="1" thickBot="1">
      <c r="A11" s="58" t="s">
        <v>428</v>
      </c>
      <c r="B11" s="73" t="s">
        <v>12</v>
      </c>
      <c r="C11" s="74">
        <v>0</v>
      </c>
      <c r="D11" s="91"/>
      <c r="E11" s="77"/>
    </row>
    <row r="12" spans="1:5" ht="18.600000000000001" customHeight="1" thickBot="1">
      <c r="A12" s="58" t="s">
        <v>429</v>
      </c>
      <c r="B12" s="73" t="s">
        <v>18</v>
      </c>
      <c r="C12" s="74">
        <v>761996.24802099098</v>
      </c>
      <c r="D12" s="80"/>
      <c r="E12" s="81"/>
    </row>
    <row r="13" spans="1:5" s="50" customFormat="1" ht="18.600000000000001" customHeight="1" thickBot="1">
      <c r="A13" s="82"/>
      <c r="B13" s="56"/>
      <c r="C13" s="56"/>
      <c r="D13" s="56"/>
      <c r="E13" s="56"/>
    </row>
    <row r="14" spans="1:5" ht="18.600000000000001" customHeight="1" thickBot="1">
      <c r="A14" s="58" t="s">
        <v>430</v>
      </c>
      <c r="B14" s="56"/>
      <c r="C14" s="71" t="s">
        <v>196</v>
      </c>
      <c r="D14" s="56"/>
      <c r="E14" s="56"/>
    </row>
    <row r="15" spans="1:5" ht="18.600000000000001" customHeight="1" thickBot="1">
      <c r="A15" s="58" t="s">
        <v>431</v>
      </c>
      <c r="B15" s="73" t="s">
        <v>24</v>
      </c>
      <c r="C15" s="74">
        <v>74125.051560000007</v>
      </c>
      <c r="D15" s="56"/>
      <c r="E15" s="56"/>
    </row>
    <row r="16" spans="1:5" ht="18.600000000000001" customHeight="1" thickBot="1">
      <c r="A16" s="58" t="s">
        <v>432</v>
      </c>
      <c r="B16" s="73" t="s">
        <v>26</v>
      </c>
      <c r="C16" s="74">
        <v>0</v>
      </c>
      <c r="D16" s="56"/>
      <c r="E16" s="56"/>
    </row>
    <row r="17" spans="1:5" ht="18.600000000000001" customHeight="1" thickBot="1">
      <c r="A17" s="58" t="s">
        <v>433</v>
      </c>
      <c r="B17" s="73" t="s">
        <v>28</v>
      </c>
      <c r="C17" s="74">
        <v>-125418.194937149</v>
      </c>
      <c r="D17" s="56"/>
      <c r="E17" s="56"/>
    </row>
    <row r="18" spans="1:5" ht="18.600000000000001" customHeight="1" thickBot="1">
      <c r="A18" s="58" t="s">
        <v>434</v>
      </c>
      <c r="B18" s="73" t="s">
        <v>30</v>
      </c>
      <c r="C18" s="74">
        <v>0</v>
      </c>
      <c r="D18" s="56"/>
      <c r="E18" s="56"/>
    </row>
    <row r="19" spans="1:5" ht="18.600000000000001" customHeight="1" thickBot="1">
      <c r="A19" s="58" t="s">
        <v>435</v>
      </c>
      <c r="B19" s="73" t="s">
        <v>38</v>
      </c>
      <c r="C19" s="74">
        <v>710703.10464384209</v>
      </c>
      <c r="D19" s="56"/>
      <c r="E19" s="56"/>
    </row>
    <row r="20" spans="1:5" ht="18.600000000000001" customHeight="1" thickBot="1">
      <c r="A20" s="58" t="s">
        <v>436</v>
      </c>
      <c r="B20" s="73" t="s">
        <v>40</v>
      </c>
      <c r="C20" s="74">
        <v>0</v>
      </c>
      <c r="D20" s="56"/>
      <c r="E20" s="56"/>
    </row>
    <row r="21" spans="1:5" ht="18.600000000000001" customHeight="1" thickBot="1">
      <c r="A21" s="58" t="s">
        <v>437</v>
      </c>
      <c r="B21" s="73" t="s">
        <v>42</v>
      </c>
      <c r="C21" s="74">
        <v>710703.10464384209</v>
      </c>
      <c r="D21" s="56"/>
      <c r="E21" s="56"/>
    </row>
    <row r="22" spans="1:5" ht="18.600000000000001" customHeight="1" thickBot="1">
      <c r="A22" s="58" t="s">
        <v>438</v>
      </c>
      <c r="B22" s="56"/>
      <c r="C22" s="83"/>
      <c r="D22" s="56"/>
      <c r="E22" s="56"/>
    </row>
    <row r="23" spans="1:5" ht="18.600000000000001" customHeight="1" thickBot="1">
      <c r="A23" s="58" t="s">
        <v>439</v>
      </c>
      <c r="B23" s="73" t="s">
        <v>78</v>
      </c>
      <c r="C23" s="74">
        <v>0</v>
      </c>
      <c r="D23" s="56"/>
      <c r="E23" s="56"/>
    </row>
    <row r="24" spans="1:5" ht="18.600000000000001" customHeight="1" thickBot="1">
      <c r="A24" s="58" t="s">
        <v>440</v>
      </c>
      <c r="B24" s="73" t="s">
        <v>80</v>
      </c>
      <c r="C24" s="74">
        <v>0</v>
      </c>
      <c r="D24" s="56"/>
      <c r="E24" s="56"/>
    </row>
    <row r="25" spans="1:5" ht="18.600000000000001" customHeight="1" thickBot="1">
      <c r="A25" s="58" t="s">
        <v>441</v>
      </c>
      <c r="B25" s="73" t="s">
        <v>82</v>
      </c>
      <c r="C25" s="74">
        <v>0</v>
      </c>
      <c r="D25" s="56"/>
      <c r="E25" s="56"/>
    </row>
    <row r="26" spans="1:5" ht="18.600000000000001" customHeight="1" thickBot="1">
      <c r="A26" s="58" t="s">
        <v>442</v>
      </c>
      <c r="B26" s="73" t="s">
        <v>179</v>
      </c>
      <c r="C26" s="74">
        <v>0</v>
      </c>
      <c r="D26" s="56"/>
      <c r="E26" s="56"/>
    </row>
    <row r="27" spans="1:5" ht="18.600000000000001" customHeight="1" thickBot="1">
      <c r="A27" s="58" t="s">
        <v>443</v>
      </c>
      <c r="B27" s="73" t="s">
        <v>181</v>
      </c>
      <c r="C27" s="74">
        <v>0</v>
      </c>
      <c r="D27" s="56"/>
      <c r="E27" s="56"/>
    </row>
    <row r="28" spans="1:5" ht="18.600000000000001" customHeight="1">
      <c r="A28" s="84"/>
      <c r="B28" s="85"/>
      <c r="C28" s="86"/>
      <c r="D28" s="86"/>
      <c r="E28" s="86"/>
    </row>
    <row r="29" spans="1:5" ht="18.600000000000001" customHeight="1">
      <c r="A29" s="103" t="s">
        <v>600</v>
      </c>
      <c r="B29" s="5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80" zoomScaleNormal="80" workbookViewId="0">
      <selection activeCell="B2" sqref="B2"/>
    </sheetView>
  </sheetViews>
  <sheetFormatPr defaultRowHeight="15"/>
  <cols>
    <col min="1" max="1" width="76.7109375" customWidth="1"/>
    <col min="2" max="2" width="18.28515625" customWidth="1"/>
    <col min="3" max="3" width="22.7109375" customWidth="1"/>
    <col min="4" max="4" width="14.42578125" customWidth="1"/>
  </cols>
  <sheetData>
    <row r="1" spans="1:6" ht="31.15" customHeight="1">
      <c r="A1" s="2" t="s">
        <v>458</v>
      </c>
      <c r="B1" t="s">
        <v>595</v>
      </c>
    </row>
    <row r="2" spans="1:6" ht="31.15" customHeight="1" thickBot="1">
      <c r="A2" s="45" t="s">
        <v>459</v>
      </c>
    </row>
    <row r="3" spans="1:6" ht="42.6" customHeight="1" thickBot="1">
      <c r="A3" s="4" t="s">
        <v>460</v>
      </c>
      <c r="B3" s="4" t="s">
        <v>461</v>
      </c>
      <c r="C3" s="4" t="s">
        <v>462</v>
      </c>
      <c r="D3" s="4" t="s">
        <v>463</v>
      </c>
      <c r="E3" s="4" t="s">
        <v>420</v>
      </c>
      <c r="F3" s="4" t="s">
        <v>421</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430</v>
      </c>
      <c r="B8" s="3"/>
      <c r="C8" s="5" t="s">
        <v>196</v>
      </c>
      <c r="D8" s="3"/>
      <c r="E8" s="3"/>
      <c r="F8" s="3"/>
    </row>
    <row r="9" spans="1:6" ht="31.15" customHeight="1" thickBot="1">
      <c r="A9" s="6" t="s">
        <v>464</v>
      </c>
      <c r="B9" s="5" t="s">
        <v>20</v>
      </c>
      <c r="C9" s="3"/>
      <c r="D9" s="3"/>
      <c r="E9" s="3"/>
      <c r="F9" s="3"/>
    </row>
    <row r="10" spans="1:6" ht="31.15" customHeight="1" thickBot="1">
      <c r="A10" s="6" t="s">
        <v>427</v>
      </c>
      <c r="B10" s="5" t="s">
        <v>10</v>
      </c>
      <c r="C10" s="3"/>
      <c r="D10" s="3"/>
      <c r="E10" s="3"/>
      <c r="F10" s="3"/>
    </row>
    <row r="11" spans="1:6" ht="31.15" customHeight="1" thickBot="1">
      <c r="A11" s="6" t="s">
        <v>434</v>
      </c>
      <c r="B11" s="5" t="s">
        <v>30</v>
      </c>
      <c r="C11" s="3"/>
      <c r="D11" s="3"/>
      <c r="E11" s="3"/>
      <c r="F11" s="3"/>
    </row>
    <row r="12" spans="1:6" ht="31.15" customHeight="1" thickBot="1">
      <c r="A12" s="5" t="s">
        <v>435</v>
      </c>
      <c r="B12" s="5" t="s">
        <v>38</v>
      </c>
      <c r="C12" s="3"/>
      <c r="D12" s="3"/>
      <c r="E12" s="3"/>
      <c r="F12" s="3"/>
    </row>
    <row r="13" spans="1:6" ht="31.15" customHeight="1" thickBot="1">
      <c r="A13" s="6" t="s">
        <v>465</v>
      </c>
      <c r="B13" s="5" t="s">
        <v>40</v>
      </c>
      <c r="C13" s="3"/>
      <c r="D13" s="3"/>
      <c r="E13" s="3"/>
      <c r="F13" s="3"/>
    </row>
    <row r="14" spans="1:6" ht="31.15" customHeight="1" thickBot="1">
      <c r="A14" s="5" t="s">
        <v>437</v>
      </c>
      <c r="B14" s="5" t="s">
        <v>42</v>
      </c>
      <c r="C14" s="3"/>
      <c r="D14" s="3"/>
      <c r="E14" s="3"/>
      <c r="F14" s="3"/>
    </row>
    <row r="15" spans="1:6" ht="31.15" customHeight="1" thickBot="1">
      <c r="A15" s="5" t="s">
        <v>438</v>
      </c>
      <c r="B15" s="3"/>
      <c r="C15" s="3"/>
      <c r="D15" s="3"/>
      <c r="E15" s="3"/>
      <c r="F15" s="3"/>
    </row>
    <row r="16" spans="1:6" ht="31.15" customHeight="1" thickBot="1">
      <c r="A16" s="6" t="s">
        <v>466</v>
      </c>
      <c r="B16" s="5" t="s">
        <v>58</v>
      </c>
      <c r="C16" s="3"/>
      <c r="D16" s="3"/>
      <c r="E16" s="3"/>
      <c r="F16" s="3"/>
    </row>
    <row r="17" spans="1:6" ht="31.15" customHeight="1" thickBot="1">
      <c r="A17" s="6" t="s">
        <v>467</v>
      </c>
      <c r="B17" s="5" t="s">
        <v>60</v>
      </c>
      <c r="C17" s="3"/>
      <c r="D17" s="3"/>
      <c r="E17" s="3"/>
      <c r="F17" s="3"/>
    </row>
    <row r="18" spans="1:6" ht="31.15" customHeight="1" thickBot="1">
      <c r="A18" s="6" t="s">
        <v>439</v>
      </c>
      <c r="B18" s="5" t="s">
        <v>78</v>
      </c>
      <c r="C18" s="3"/>
      <c r="D18" s="3"/>
      <c r="E18" s="3"/>
      <c r="F18" s="3"/>
    </row>
    <row r="19" spans="1:6" ht="31.15" customHeight="1" thickBot="1">
      <c r="A19" s="6" t="s">
        <v>446</v>
      </c>
      <c r="B19" s="5" t="s">
        <v>80</v>
      </c>
      <c r="C19" s="3"/>
      <c r="D19" s="3"/>
      <c r="E19" s="3"/>
      <c r="F19" s="3"/>
    </row>
    <row r="20" spans="1:6" ht="31.15" customHeight="1" thickBot="1">
      <c r="A20" s="6" t="s">
        <v>468</v>
      </c>
      <c r="B20" s="5" t="s">
        <v>82</v>
      </c>
      <c r="C20" s="3"/>
      <c r="D20" s="3"/>
      <c r="E20" s="3"/>
      <c r="F20" s="3"/>
    </row>
    <row r="21" spans="1:6" ht="31.15" customHeight="1" thickBot="1">
      <c r="A21" s="6" t="s">
        <v>469</v>
      </c>
      <c r="B21" s="5" t="s">
        <v>179</v>
      </c>
      <c r="C21" s="3"/>
      <c r="D21" s="3"/>
      <c r="E21" s="3"/>
      <c r="F21" s="3"/>
    </row>
    <row r="22" spans="1:6" ht="31.15" customHeight="1" thickBot="1">
      <c r="A22" s="6" t="s">
        <v>443</v>
      </c>
      <c r="B22" s="5" t="s">
        <v>181</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D9" sqref="D9"/>
    </sheetView>
  </sheetViews>
  <sheetFormatPr defaultRowHeight="15"/>
  <cols>
    <col min="1" max="1" width="39.42578125" customWidth="1"/>
  </cols>
  <sheetData>
    <row r="1" spans="1:5" ht="18.600000000000001" customHeight="1">
      <c r="A1" s="2" t="s">
        <v>444</v>
      </c>
    </row>
    <row r="2" spans="1:5" ht="18.600000000000001" customHeight="1" thickBot="1">
      <c r="A2" s="2" t="s">
        <v>445</v>
      </c>
    </row>
    <row r="3" spans="1:5" ht="52.9" customHeight="1" thickBot="1">
      <c r="A3" s="3"/>
      <c r="B3" s="3"/>
      <c r="C3" s="4" t="s">
        <v>419</v>
      </c>
      <c r="D3" s="4" t="s">
        <v>420</v>
      </c>
      <c r="E3" s="4" t="s">
        <v>421</v>
      </c>
    </row>
    <row r="4" spans="1:5" ht="18.600000000000001" customHeight="1" thickBot="1">
      <c r="A4" s="3"/>
      <c r="B4" s="3"/>
      <c r="C4" s="4" t="s">
        <v>197</v>
      </c>
      <c r="D4" s="4" t="s">
        <v>167</v>
      </c>
      <c r="E4" s="4" t="s">
        <v>168</v>
      </c>
    </row>
    <row r="5" spans="1:5" ht="18.600000000000001" customHeight="1" thickBot="1">
      <c r="A5" s="4" t="s">
        <v>422</v>
      </c>
      <c r="B5" s="4" t="s">
        <v>242</v>
      </c>
      <c r="C5" s="3"/>
      <c r="D5" s="3"/>
      <c r="E5" s="3"/>
    </row>
    <row r="6" spans="1:5" ht="18.600000000000001" customHeight="1" thickBot="1">
      <c r="A6" s="4" t="s">
        <v>423</v>
      </c>
      <c r="B6" s="4" t="s">
        <v>254</v>
      </c>
      <c r="C6" s="3"/>
      <c r="D6" s="3"/>
      <c r="E6" s="3"/>
    </row>
    <row r="7" spans="1:5" ht="18.600000000000001" customHeight="1" thickBot="1">
      <c r="A7" s="4" t="s">
        <v>424</v>
      </c>
      <c r="B7" s="4" t="s">
        <v>4</v>
      </c>
      <c r="C7" s="3"/>
      <c r="D7" s="3"/>
      <c r="E7" s="3"/>
    </row>
    <row r="8" spans="1:5" ht="18.600000000000001" customHeight="1" thickBot="1">
      <c r="A8" s="4" t="s">
        <v>425</v>
      </c>
      <c r="B8" s="4" t="s">
        <v>6</v>
      </c>
      <c r="C8" s="3"/>
      <c r="D8" s="3"/>
      <c r="E8" s="3"/>
    </row>
    <row r="9" spans="1:5" ht="18.600000000000001" customHeight="1" thickBot="1">
      <c r="A9" s="4" t="s">
        <v>426</v>
      </c>
      <c r="B9" s="4" t="s">
        <v>8</v>
      </c>
      <c r="C9" s="3"/>
      <c r="D9" s="3"/>
      <c r="E9" s="3"/>
    </row>
    <row r="10" spans="1:5" ht="18.600000000000001" customHeight="1" thickBot="1">
      <c r="A10" s="4" t="s">
        <v>427</v>
      </c>
      <c r="B10" s="4" t="s">
        <v>10</v>
      </c>
      <c r="C10" s="3"/>
      <c r="D10" s="3"/>
      <c r="E10" s="3"/>
    </row>
    <row r="11" spans="1:5" ht="18.600000000000001" customHeight="1" thickBot="1">
      <c r="A11" s="4" t="s">
        <v>428</v>
      </c>
      <c r="B11" s="4" t="s">
        <v>12</v>
      </c>
      <c r="C11" s="3"/>
      <c r="D11" s="3"/>
      <c r="E11" s="3"/>
    </row>
    <row r="12" spans="1:5" ht="18.600000000000001" customHeight="1" thickBot="1">
      <c r="A12" s="4" t="s">
        <v>429</v>
      </c>
      <c r="B12" s="4" t="s">
        <v>18</v>
      </c>
      <c r="C12" s="3"/>
      <c r="D12" s="3"/>
      <c r="E12" s="3"/>
    </row>
    <row r="13" spans="1:5" ht="18.600000000000001" customHeight="1" thickBot="1">
      <c r="A13" s="3"/>
      <c r="B13" s="3"/>
      <c r="C13" s="3"/>
      <c r="D13" s="3"/>
      <c r="E13" s="3"/>
    </row>
    <row r="14" spans="1:5" ht="18.600000000000001" customHeight="1" thickBot="1">
      <c r="A14" s="4" t="s">
        <v>430</v>
      </c>
      <c r="B14" s="3"/>
      <c r="C14" s="5" t="s">
        <v>196</v>
      </c>
      <c r="D14" s="3"/>
      <c r="E14" s="3"/>
    </row>
    <row r="15" spans="1:5" ht="18.600000000000001" customHeight="1" thickBot="1">
      <c r="A15" s="4" t="s">
        <v>431</v>
      </c>
      <c r="B15" s="4" t="s">
        <v>24</v>
      </c>
      <c r="C15" s="3"/>
      <c r="D15" s="3"/>
      <c r="E15" s="3"/>
    </row>
    <row r="16" spans="1:5" ht="26.25" thickBot="1">
      <c r="A16" s="4" t="s">
        <v>432</v>
      </c>
      <c r="B16" s="4" t="s">
        <v>26</v>
      </c>
      <c r="C16" s="3"/>
      <c r="D16" s="3"/>
      <c r="E16" s="3"/>
    </row>
    <row r="17" spans="1:5" ht="26.25" thickBot="1">
      <c r="A17" s="4" t="s">
        <v>433</v>
      </c>
      <c r="B17" s="4" t="s">
        <v>28</v>
      </c>
      <c r="C17" s="3"/>
      <c r="D17" s="3"/>
      <c r="E17" s="3"/>
    </row>
    <row r="18" spans="1:5" ht="39" thickBot="1">
      <c r="A18" s="4" t="s">
        <v>434</v>
      </c>
      <c r="B18" s="4" t="s">
        <v>30</v>
      </c>
      <c r="C18" s="3"/>
      <c r="D18" s="3"/>
      <c r="E18" s="3"/>
    </row>
    <row r="19" spans="1:5" ht="26.25" thickBot="1">
      <c r="A19" s="4" t="s">
        <v>435</v>
      </c>
      <c r="B19" s="4" t="s">
        <v>38</v>
      </c>
      <c r="C19" s="3"/>
      <c r="D19" s="3"/>
      <c r="E19" s="3"/>
    </row>
    <row r="20" spans="1:5" ht="15.75" thickBot="1">
      <c r="A20" s="4" t="s">
        <v>436</v>
      </c>
      <c r="B20" s="4" t="s">
        <v>40</v>
      </c>
      <c r="C20" s="3"/>
      <c r="D20" s="3"/>
      <c r="E20" s="3"/>
    </row>
    <row r="21" spans="1:5" ht="15.75" thickBot="1">
      <c r="A21" s="4" t="s">
        <v>437</v>
      </c>
      <c r="B21" s="4" t="s">
        <v>42</v>
      </c>
      <c r="C21" s="3"/>
      <c r="D21" s="3"/>
      <c r="E21" s="3"/>
    </row>
    <row r="22" spans="1:5" ht="15.75" thickBot="1">
      <c r="A22" s="4" t="s">
        <v>438</v>
      </c>
      <c r="B22" s="3"/>
      <c r="C22" s="3"/>
      <c r="D22" s="3"/>
      <c r="E22" s="3"/>
    </row>
    <row r="23" spans="1:5" ht="26.25" thickBot="1">
      <c r="A23" s="4" t="s">
        <v>439</v>
      </c>
      <c r="B23" s="4" t="s">
        <v>78</v>
      </c>
      <c r="C23" s="3"/>
      <c r="D23" s="3"/>
      <c r="E23" s="3"/>
    </row>
    <row r="24" spans="1:5" ht="26.25" thickBot="1">
      <c r="A24" s="4" t="s">
        <v>446</v>
      </c>
      <c r="B24" s="4" t="s">
        <v>80</v>
      </c>
      <c r="C24" s="3"/>
      <c r="D24" s="3"/>
      <c r="E24" s="3"/>
    </row>
    <row r="25" spans="1:5" ht="39" thickBot="1">
      <c r="A25" s="4" t="s">
        <v>441</v>
      </c>
      <c r="B25" s="4" t="s">
        <v>82</v>
      </c>
      <c r="C25" s="3"/>
      <c r="D25" s="3"/>
      <c r="E25" s="3"/>
    </row>
    <row r="26" spans="1:5" ht="39" thickBot="1">
      <c r="A26" s="4" t="s">
        <v>442</v>
      </c>
      <c r="B26" s="4" t="s">
        <v>179</v>
      </c>
      <c r="C26" s="3"/>
      <c r="D26" s="3"/>
      <c r="E26" s="3"/>
    </row>
    <row r="27" spans="1:5" ht="26.25" thickBot="1">
      <c r="A27" s="4" t="s">
        <v>443</v>
      </c>
      <c r="B27" s="4" t="s">
        <v>181</v>
      </c>
      <c r="C27" s="3"/>
      <c r="D27" s="3"/>
      <c r="E27" s="3"/>
    </row>
    <row r="28" spans="1:5" ht="26.25" thickBot="1">
      <c r="A28" s="4" t="s">
        <v>447</v>
      </c>
      <c r="B28" s="4" t="s">
        <v>448</v>
      </c>
      <c r="C28" s="3"/>
      <c r="D28" s="3"/>
      <c r="E28" s="3"/>
    </row>
    <row r="29" spans="1:5" ht="15.75" thickBot="1">
      <c r="A29" s="4" t="s">
        <v>449</v>
      </c>
      <c r="B29" s="3"/>
      <c r="C29" s="3"/>
      <c r="D29" s="3"/>
      <c r="E29" s="3"/>
    </row>
    <row r="30" spans="1:5" ht="39" thickBot="1">
      <c r="A30" s="4" t="s">
        <v>450</v>
      </c>
      <c r="B30" s="4" t="s">
        <v>84</v>
      </c>
      <c r="C30" s="3"/>
      <c r="D30" s="3"/>
      <c r="E30" s="3"/>
    </row>
    <row r="31" spans="1:5" ht="90" thickBot="1">
      <c r="A31" s="4" t="s">
        <v>451</v>
      </c>
      <c r="B31" s="4" t="s">
        <v>87</v>
      </c>
      <c r="C31" s="3"/>
      <c r="D31" s="3"/>
      <c r="E31" s="3"/>
    </row>
    <row r="32" spans="1:5" ht="51.75" thickBot="1">
      <c r="A32" s="4" t="s">
        <v>452</v>
      </c>
      <c r="B32" s="4" t="s">
        <v>89</v>
      </c>
      <c r="C32" s="3"/>
      <c r="D32" s="3"/>
      <c r="E32" s="3"/>
    </row>
    <row r="33" spans="1:5" ht="64.5" thickBot="1">
      <c r="A33" s="4" t="s">
        <v>453</v>
      </c>
      <c r="B33" s="4" t="s">
        <v>91</v>
      </c>
      <c r="C33" s="3"/>
      <c r="D33" s="3"/>
      <c r="E33" s="3"/>
    </row>
    <row r="34" spans="1:5" ht="26.25" thickBot="1">
      <c r="A34" s="4" t="s">
        <v>454</v>
      </c>
      <c r="B34" s="4" t="s">
        <v>93</v>
      </c>
      <c r="C34" s="3"/>
      <c r="D34" s="3"/>
      <c r="E34" s="3"/>
    </row>
    <row r="35" spans="1:5" ht="26.25" thickBot="1">
      <c r="A35" s="4" t="s">
        <v>455</v>
      </c>
      <c r="B35" s="4" t="s">
        <v>95</v>
      </c>
      <c r="C35" s="3"/>
      <c r="D35" s="3"/>
      <c r="E35" s="3"/>
    </row>
    <row r="36" spans="1:5" ht="15.75" thickBot="1">
      <c r="A36" s="4" t="s">
        <v>456</v>
      </c>
      <c r="B36" s="3"/>
      <c r="C36" s="3"/>
      <c r="D36" s="3"/>
      <c r="E36" s="3"/>
    </row>
    <row r="37" spans="1:5" ht="26.25" thickBot="1">
      <c r="A37" s="4" t="s">
        <v>457</v>
      </c>
      <c r="B37" s="4" t="s">
        <v>97</v>
      </c>
      <c r="C37" s="3"/>
      <c r="D37" s="3"/>
      <c r="E37" s="3"/>
    </row>
    <row r="38" spans="1:5" ht="15.75" thickBot="1">
      <c r="A38" s="4" t="s">
        <v>437</v>
      </c>
      <c r="B38" s="4" t="s">
        <v>98</v>
      </c>
      <c r="C38" s="3"/>
      <c r="D38" s="3"/>
      <c r="E38"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B2" sqref="B2"/>
    </sheetView>
  </sheetViews>
  <sheetFormatPr defaultRowHeight="15"/>
  <cols>
    <col min="1" max="1" width="78.85546875" customWidth="1"/>
  </cols>
  <sheetData>
    <row r="1" spans="1:6" ht="18">
      <c r="A1" s="2" t="s">
        <v>470</v>
      </c>
      <c r="B1" t="s">
        <v>595</v>
      </c>
    </row>
    <row r="2" spans="1:6" ht="18.75" thickBot="1">
      <c r="A2" s="2" t="s">
        <v>471</v>
      </c>
    </row>
    <row r="3" spans="1:6" ht="77.25" thickBot="1">
      <c r="A3" s="4" t="s">
        <v>460</v>
      </c>
      <c r="B3" s="4" t="s">
        <v>461</v>
      </c>
      <c r="C3" s="4" t="s">
        <v>462</v>
      </c>
      <c r="D3" s="4" t="s">
        <v>463</v>
      </c>
      <c r="E3" s="4" t="s">
        <v>420</v>
      </c>
      <c r="F3" s="4" t="s">
        <v>421</v>
      </c>
    </row>
    <row r="4" spans="1:6" ht="15.75" thickBot="1">
      <c r="A4" s="4" t="s">
        <v>2</v>
      </c>
      <c r="B4" s="4" t="s">
        <v>161</v>
      </c>
      <c r="C4" s="4" t="s">
        <v>162</v>
      </c>
      <c r="D4" s="4" t="s">
        <v>166</v>
      </c>
      <c r="E4" s="4" t="s">
        <v>167</v>
      </c>
      <c r="F4" s="4" t="s">
        <v>168</v>
      </c>
    </row>
    <row r="5" spans="1:6" ht="15.75" thickBot="1">
      <c r="A5" s="3"/>
      <c r="B5" s="3"/>
      <c r="C5" s="3"/>
      <c r="D5" s="3"/>
      <c r="E5" s="3"/>
      <c r="F5" s="3"/>
    </row>
    <row r="6" spans="1:6" ht="15.75" thickBot="1">
      <c r="A6" s="3"/>
      <c r="B6" s="3"/>
      <c r="C6" s="3"/>
      <c r="D6" s="3"/>
      <c r="E6" s="3"/>
      <c r="F6" s="3"/>
    </row>
    <row r="7" spans="1:6" ht="15.75" thickBot="1">
      <c r="A7" s="3"/>
      <c r="B7" s="3"/>
      <c r="C7" s="3"/>
      <c r="D7" s="3"/>
      <c r="E7" s="3"/>
      <c r="F7" s="3"/>
    </row>
    <row r="8" spans="1:6" ht="15.75" thickBot="1">
      <c r="A8" s="5" t="s">
        <v>430</v>
      </c>
      <c r="B8" s="3"/>
      <c r="C8" s="5" t="s">
        <v>196</v>
      </c>
      <c r="D8" s="3"/>
      <c r="E8" s="3"/>
      <c r="F8" s="3"/>
    </row>
    <row r="9" spans="1:6" ht="15.75" thickBot="1">
      <c r="A9" s="6" t="s">
        <v>464</v>
      </c>
      <c r="B9" s="5" t="s">
        <v>20</v>
      </c>
      <c r="C9" s="3"/>
      <c r="D9" s="3"/>
      <c r="E9" s="3"/>
      <c r="F9" s="3"/>
    </row>
    <row r="10" spans="1:6" ht="15.75" thickBot="1">
      <c r="A10" s="6" t="s">
        <v>427</v>
      </c>
      <c r="B10" s="5" t="s">
        <v>10</v>
      </c>
      <c r="C10" s="3"/>
      <c r="D10" s="3"/>
      <c r="E10" s="3"/>
      <c r="F10" s="3"/>
    </row>
    <row r="11" spans="1:6" ht="15.75" thickBot="1">
      <c r="A11" s="6" t="s">
        <v>434</v>
      </c>
      <c r="B11" s="5" t="s">
        <v>30</v>
      </c>
      <c r="C11" s="3"/>
      <c r="D11" s="3"/>
      <c r="E11" s="3"/>
      <c r="F11" s="3"/>
    </row>
    <row r="12" spans="1:6" ht="15.75" thickBot="1">
      <c r="A12" s="5" t="s">
        <v>435</v>
      </c>
      <c r="B12" s="5" t="s">
        <v>38</v>
      </c>
      <c r="C12" s="3"/>
      <c r="D12" s="3"/>
      <c r="E12" s="3"/>
      <c r="F12" s="3"/>
    </row>
    <row r="13" spans="1:6" ht="15.75" thickBot="1">
      <c r="A13" s="6" t="s">
        <v>465</v>
      </c>
      <c r="B13" s="5" t="s">
        <v>40</v>
      </c>
      <c r="C13" s="3"/>
      <c r="D13" s="3"/>
      <c r="E13" s="3"/>
      <c r="F13" s="3"/>
    </row>
    <row r="14" spans="1:6" ht="15.75" thickBot="1">
      <c r="A14" s="5" t="s">
        <v>472</v>
      </c>
      <c r="B14" s="5" t="s">
        <v>42</v>
      </c>
      <c r="C14" s="3"/>
      <c r="D14" s="3"/>
      <c r="E14" s="3"/>
      <c r="F14" s="3"/>
    </row>
    <row r="15" spans="1:6" ht="15.75" thickBot="1">
      <c r="A15" s="5" t="s">
        <v>438</v>
      </c>
      <c r="B15" s="3"/>
      <c r="C15" s="3"/>
      <c r="D15" s="3"/>
      <c r="E15" s="3"/>
      <c r="F15" s="3"/>
    </row>
    <row r="16" spans="1:6" ht="15.75" thickBot="1">
      <c r="A16" s="6" t="s">
        <v>466</v>
      </c>
      <c r="B16" s="5" t="s">
        <v>58</v>
      </c>
      <c r="C16" s="3"/>
      <c r="D16" s="3"/>
      <c r="E16" s="3"/>
      <c r="F16" s="3"/>
    </row>
    <row r="17" spans="1:6" ht="15.75" thickBot="1">
      <c r="A17" s="6" t="s">
        <v>467</v>
      </c>
      <c r="B17" s="5" t="s">
        <v>60</v>
      </c>
      <c r="C17" s="3"/>
      <c r="D17" s="3"/>
      <c r="E17" s="3"/>
      <c r="F17" s="3"/>
    </row>
    <row r="18" spans="1:6" ht="15.75" thickBot="1">
      <c r="A18" s="6" t="s">
        <v>439</v>
      </c>
      <c r="B18" s="5" t="s">
        <v>78</v>
      </c>
      <c r="C18" s="3"/>
      <c r="D18" s="3"/>
      <c r="E18" s="3"/>
      <c r="F18" s="3"/>
    </row>
    <row r="19" spans="1:6" ht="15.75" thickBot="1">
      <c r="A19" s="6" t="s">
        <v>446</v>
      </c>
      <c r="B19" s="5" t="s">
        <v>80</v>
      </c>
      <c r="C19" s="3"/>
      <c r="D19" s="3"/>
      <c r="E19" s="3"/>
      <c r="F19" s="3"/>
    </row>
    <row r="20" spans="1:6" ht="39" thickBot="1">
      <c r="A20" s="6" t="s">
        <v>468</v>
      </c>
      <c r="B20" s="5" t="s">
        <v>82</v>
      </c>
      <c r="C20" s="3"/>
      <c r="D20" s="3"/>
      <c r="E20" s="3"/>
      <c r="F20" s="3"/>
    </row>
    <row r="21" spans="1:6" ht="15.75" thickBot="1">
      <c r="A21" s="6" t="s">
        <v>469</v>
      </c>
      <c r="B21" s="5" t="s">
        <v>179</v>
      </c>
      <c r="C21" s="3"/>
      <c r="D21" s="3"/>
      <c r="E21" s="3"/>
      <c r="F21" s="3"/>
    </row>
    <row r="22" spans="1:6" ht="15.75" thickBot="1">
      <c r="A22" s="6" t="s">
        <v>443</v>
      </c>
      <c r="B22" s="5" t="s">
        <v>181</v>
      </c>
      <c r="C22" s="3"/>
      <c r="D22" s="3"/>
      <c r="E22" s="3"/>
      <c r="F22" s="3"/>
    </row>
    <row r="23" spans="1:6" ht="15.75" thickBot="1">
      <c r="A23" s="6" t="s">
        <v>447</v>
      </c>
      <c r="B23" s="5" t="s">
        <v>448</v>
      </c>
      <c r="C23" s="3"/>
      <c r="D23" s="3"/>
      <c r="E23" s="3"/>
      <c r="F23" s="3"/>
    </row>
    <row r="24" spans="1:6" ht="15.75" thickBot="1">
      <c r="A24" s="5" t="s">
        <v>449</v>
      </c>
      <c r="B24" s="3"/>
      <c r="C24" s="3"/>
      <c r="D24" s="3"/>
      <c r="E24" s="3"/>
      <c r="F24" s="3"/>
    </row>
    <row r="25" spans="1:6" ht="15.75" thickBot="1">
      <c r="A25" s="6" t="s">
        <v>450</v>
      </c>
      <c r="B25" s="5" t="s">
        <v>84</v>
      </c>
      <c r="C25" s="3"/>
      <c r="D25" s="3"/>
      <c r="E25" s="3"/>
      <c r="F25" s="3"/>
    </row>
    <row r="26" spans="1:6" ht="39" thickBot="1">
      <c r="A26" s="6" t="s">
        <v>451</v>
      </c>
      <c r="B26" s="5" t="s">
        <v>87</v>
      </c>
      <c r="C26" s="3"/>
      <c r="D26" s="3"/>
      <c r="E26" s="3"/>
      <c r="F26" s="3"/>
    </row>
    <row r="27" spans="1:6" ht="26.25" thickBot="1">
      <c r="A27" s="6" t="s">
        <v>452</v>
      </c>
      <c r="B27" s="5" t="s">
        <v>89</v>
      </c>
      <c r="C27" s="3"/>
      <c r="D27" s="3"/>
      <c r="E27" s="3"/>
      <c r="F27" s="3"/>
    </row>
    <row r="28" spans="1:6" ht="26.25" thickBot="1">
      <c r="A28" s="6" t="s">
        <v>453</v>
      </c>
      <c r="B28" s="5" t="s">
        <v>91</v>
      </c>
      <c r="C28" s="3"/>
      <c r="D28" s="3"/>
      <c r="E28" s="3"/>
      <c r="F28" s="3"/>
    </row>
    <row r="29" spans="1:6" ht="15.75" thickBot="1">
      <c r="A29" s="6" t="s">
        <v>454</v>
      </c>
      <c r="B29" s="5" t="s">
        <v>93</v>
      </c>
      <c r="C29" s="3"/>
      <c r="D29" s="3"/>
      <c r="E29" s="3"/>
      <c r="F29" s="3"/>
    </row>
    <row r="30" spans="1:6" ht="15.75" thickBot="1">
      <c r="A30" s="6" t="s">
        <v>455</v>
      </c>
      <c r="B30" s="5" t="s">
        <v>95</v>
      </c>
      <c r="C30" s="3"/>
      <c r="D30" s="3"/>
      <c r="E30" s="3"/>
      <c r="F30" s="3"/>
    </row>
    <row r="31" spans="1:6" ht="15.75" thickBot="1">
      <c r="A31" s="3"/>
      <c r="B31" s="3"/>
      <c r="C31" s="3"/>
      <c r="D31" s="3"/>
      <c r="E31" s="3"/>
      <c r="F31" s="3"/>
    </row>
    <row r="32" spans="1:6" ht="15.75" thickBot="1">
      <c r="A32" s="3"/>
      <c r="B32" s="3"/>
      <c r="C32" s="4" t="s">
        <v>196</v>
      </c>
      <c r="D32" s="3"/>
      <c r="E32" s="3"/>
      <c r="F32" s="3"/>
    </row>
    <row r="33" spans="1:6" ht="15.75" thickBot="1">
      <c r="A33" s="5" t="s">
        <v>456</v>
      </c>
      <c r="B33" s="3"/>
      <c r="C33" s="3"/>
      <c r="D33" s="3"/>
      <c r="E33" s="3"/>
      <c r="F33" s="3"/>
    </row>
    <row r="34" spans="1:6" ht="15.75" thickBot="1">
      <c r="A34" s="6" t="s">
        <v>457</v>
      </c>
      <c r="B34" s="5" t="s">
        <v>97</v>
      </c>
      <c r="C34" s="3"/>
      <c r="D34" s="3"/>
      <c r="E34" s="3"/>
      <c r="F34" s="3"/>
    </row>
    <row r="35" spans="1:6" ht="15.75" thickBot="1">
      <c r="A35" s="5" t="s">
        <v>437</v>
      </c>
      <c r="B35" s="5" t="s">
        <v>98</v>
      </c>
      <c r="C35" s="3"/>
      <c r="D35" s="3"/>
      <c r="E35" s="3"/>
      <c r="F35"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 sqref="B2"/>
    </sheetView>
  </sheetViews>
  <sheetFormatPr defaultRowHeight="15"/>
  <cols>
    <col min="1" max="1" width="63.28515625" customWidth="1"/>
    <col min="2" max="3" width="14.7109375" customWidth="1"/>
  </cols>
  <sheetData>
    <row r="1" spans="1:3" ht="18">
      <c r="A1" s="2" t="s">
        <v>473</v>
      </c>
      <c r="B1" t="s">
        <v>595</v>
      </c>
    </row>
    <row r="2" spans="1:3" ht="18.75" thickBot="1">
      <c r="A2" s="2" t="s">
        <v>474</v>
      </c>
    </row>
    <row r="3" spans="1:3" ht="51.75" thickBot="1">
      <c r="A3" s="4" t="s">
        <v>460</v>
      </c>
      <c r="B3" s="4" t="s">
        <v>461</v>
      </c>
      <c r="C3" s="4" t="s">
        <v>462</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430</v>
      </c>
      <c r="B8" s="3"/>
      <c r="C8" s="5" t="s">
        <v>196</v>
      </c>
    </row>
    <row r="9" spans="1:3" ht="15.75" thickBot="1">
      <c r="A9" s="6" t="s">
        <v>464</v>
      </c>
      <c r="B9" s="5" t="s">
        <v>20</v>
      </c>
      <c r="C9" s="3"/>
    </row>
    <row r="10" spans="1:3" ht="15.75" thickBot="1">
      <c r="A10" s="6" t="s">
        <v>427</v>
      </c>
      <c r="B10" s="5" t="s">
        <v>10</v>
      </c>
      <c r="C10" s="3"/>
    </row>
    <row r="11" spans="1:3" ht="26.25" thickBot="1">
      <c r="A11" s="6" t="s">
        <v>475</v>
      </c>
      <c r="B11" s="5" t="s">
        <v>30</v>
      </c>
      <c r="C11" s="3"/>
    </row>
    <row r="12" spans="1:3" ht="15.75" thickBot="1">
      <c r="A12" s="5" t="s">
        <v>435</v>
      </c>
      <c r="B12" s="5" t="s">
        <v>38</v>
      </c>
      <c r="C12" s="3"/>
    </row>
    <row r="13" spans="1:3" ht="15.75" thickBot="1">
      <c r="A13" s="6" t="s">
        <v>465</v>
      </c>
      <c r="B13" s="5" t="s">
        <v>40</v>
      </c>
      <c r="C13" s="3"/>
    </row>
    <row r="14" spans="1:3" ht="15.75" thickBot="1">
      <c r="A14" s="5" t="s">
        <v>437</v>
      </c>
      <c r="B14" s="5" t="s">
        <v>42</v>
      </c>
      <c r="C14" s="3"/>
    </row>
    <row r="15" spans="1:3" ht="15.75" thickBot="1">
      <c r="A15" s="5" t="s">
        <v>438</v>
      </c>
      <c r="B15" s="3"/>
      <c r="C15" s="3"/>
    </row>
    <row r="16" spans="1:3" ht="26.25" thickBot="1">
      <c r="A16" s="6" t="s">
        <v>466</v>
      </c>
      <c r="B16" s="5" t="s">
        <v>58</v>
      </c>
      <c r="C16" s="3"/>
    </row>
    <row r="17" spans="1:3" ht="15.75" thickBot="1">
      <c r="A17" s="6" t="s">
        <v>467</v>
      </c>
      <c r="B17" s="5" t="s">
        <v>60</v>
      </c>
      <c r="C17" s="3"/>
    </row>
    <row r="18" spans="1:3" ht="26.25" thickBot="1">
      <c r="A18" s="6" t="s">
        <v>446</v>
      </c>
      <c r="B18" s="5" t="s">
        <v>80</v>
      </c>
      <c r="C18" s="3"/>
    </row>
    <row r="19" spans="1:3" ht="39" thickBot="1">
      <c r="A19" s="6" t="s">
        <v>468</v>
      </c>
      <c r="B19" s="5" t="s">
        <v>82</v>
      </c>
      <c r="C19" s="3"/>
    </row>
    <row r="20" spans="1:3" ht="26.25" thickBot="1">
      <c r="A20" s="6" t="s">
        <v>469</v>
      </c>
      <c r="B20" s="5" t="s">
        <v>179</v>
      </c>
      <c r="C20" s="3"/>
    </row>
    <row r="21" spans="1:3" ht="15.75" thickBot="1">
      <c r="A21" s="6" t="s">
        <v>443</v>
      </c>
      <c r="B21" s="5" t="s">
        <v>181</v>
      </c>
      <c r="C21"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B2" sqref="B2"/>
    </sheetView>
  </sheetViews>
  <sheetFormatPr defaultRowHeight="15"/>
  <cols>
    <col min="1" max="1" width="51.85546875" customWidth="1"/>
  </cols>
  <sheetData>
    <row r="1" spans="1:3" ht="18">
      <c r="A1" s="2" t="s">
        <v>476</v>
      </c>
      <c r="B1" t="s">
        <v>595</v>
      </c>
    </row>
    <row r="2" spans="1:3" ht="18.75" thickBot="1">
      <c r="A2" s="45" t="s">
        <v>477</v>
      </c>
    </row>
    <row r="3" spans="1:3" ht="77.25" thickBot="1">
      <c r="A3" s="4" t="s">
        <v>460</v>
      </c>
      <c r="B3" s="4" t="s">
        <v>461</v>
      </c>
      <c r="C3" s="4" t="s">
        <v>462</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430</v>
      </c>
      <c r="B8" s="3"/>
      <c r="C8" s="5" t="s">
        <v>196</v>
      </c>
    </row>
    <row r="9" spans="1:3" ht="15.75" thickBot="1">
      <c r="A9" s="6" t="s">
        <v>464</v>
      </c>
      <c r="B9" s="5" t="s">
        <v>20</v>
      </c>
      <c r="C9" s="3"/>
    </row>
    <row r="10" spans="1:3" ht="15.75" thickBot="1">
      <c r="A10" s="6" t="s">
        <v>427</v>
      </c>
      <c r="B10" s="5" t="s">
        <v>10</v>
      </c>
      <c r="C10" s="3"/>
    </row>
    <row r="11" spans="1:3" ht="26.25" thickBot="1">
      <c r="A11" s="6" t="s">
        <v>434</v>
      </c>
      <c r="B11" s="5" t="s">
        <v>30</v>
      </c>
      <c r="C11" s="3"/>
    </row>
    <row r="12" spans="1:3" ht="26.25" thickBot="1">
      <c r="A12" s="5" t="s">
        <v>435</v>
      </c>
      <c r="B12" s="5" t="s">
        <v>38</v>
      </c>
      <c r="C12" s="3"/>
    </row>
    <row r="13" spans="1:3" ht="15.75" thickBot="1">
      <c r="A13" s="6" t="s">
        <v>465</v>
      </c>
      <c r="B13" s="5" t="s">
        <v>40</v>
      </c>
      <c r="C13" s="3"/>
    </row>
    <row r="14" spans="1:3" ht="15.75" thickBot="1">
      <c r="A14" s="5" t="s">
        <v>437</v>
      </c>
      <c r="B14" s="5" t="s">
        <v>42</v>
      </c>
      <c r="C14" s="3"/>
    </row>
    <row r="15" spans="1:3" ht="15.75" thickBot="1">
      <c r="A15" s="5" t="s">
        <v>438</v>
      </c>
      <c r="B15" s="3"/>
      <c r="C15" s="3"/>
    </row>
    <row r="16" spans="1:3" ht="26.25" thickBot="1">
      <c r="A16" s="6" t="s">
        <v>466</v>
      </c>
      <c r="B16" s="5" t="s">
        <v>58</v>
      </c>
      <c r="C16" s="3"/>
    </row>
    <row r="17" spans="1:3" ht="26.25" thickBot="1">
      <c r="A17" s="6" t="s">
        <v>467</v>
      </c>
      <c r="B17" s="5" t="s">
        <v>60</v>
      </c>
      <c r="C17" s="3"/>
    </row>
    <row r="18" spans="1:3" ht="26.25" thickBot="1">
      <c r="A18" s="6" t="s">
        <v>446</v>
      </c>
      <c r="B18" s="5" t="s">
        <v>80</v>
      </c>
      <c r="C18" s="3"/>
    </row>
    <row r="19" spans="1:3" ht="51.75" thickBot="1">
      <c r="A19" s="6" t="s">
        <v>468</v>
      </c>
      <c r="B19" s="5" t="s">
        <v>82</v>
      </c>
      <c r="C19" s="3"/>
    </row>
    <row r="20" spans="1:3" ht="26.25" thickBot="1">
      <c r="A20" s="6" t="s">
        <v>469</v>
      </c>
      <c r="B20" s="5" t="s">
        <v>179</v>
      </c>
      <c r="C20" s="3"/>
    </row>
    <row r="21" spans="1:3" ht="26.25" thickBot="1">
      <c r="A21" s="6" t="s">
        <v>443</v>
      </c>
      <c r="B21" s="5" t="s">
        <v>181</v>
      </c>
      <c r="C21" s="3"/>
    </row>
    <row r="22" spans="1:3" ht="15.75" thickBot="1">
      <c r="A22" s="6" t="s">
        <v>447</v>
      </c>
      <c r="B22" s="5" t="s">
        <v>448</v>
      </c>
      <c r="C22" s="3"/>
    </row>
    <row r="23" spans="1:3" ht="15.75" thickBot="1">
      <c r="A23" s="5" t="s">
        <v>449</v>
      </c>
      <c r="B23" s="3"/>
      <c r="C23" s="3"/>
    </row>
    <row r="24" spans="1:3" ht="26.25" thickBot="1">
      <c r="A24" s="6" t="s">
        <v>450</v>
      </c>
      <c r="B24" s="5" t="s">
        <v>84</v>
      </c>
      <c r="C24" s="3"/>
    </row>
    <row r="25" spans="1:3" ht="64.5" thickBot="1">
      <c r="A25" s="6" t="s">
        <v>451</v>
      </c>
      <c r="B25" s="5" t="s">
        <v>87</v>
      </c>
      <c r="C25" s="3"/>
    </row>
    <row r="26" spans="1:3" ht="39" thickBot="1">
      <c r="A26" s="6" t="s">
        <v>452</v>
      </c>
      <c r="B26" s="5" t="s">
        <v>89</v>
      </c>
      <c r="C26" s="3"/>
    </row>
    <row r="27" spans="1:3" ht="39" thickBot="1">
      <c r="A27" s="6" t="s">
        <v>453</v>
      </c>
      <c r="B27" s="5" t="s">
        <v>91</v>
      </c>
      <c r="C27" s="3"/>
    </row>
    <row r="28" spans="1:3" ht="26.25" thickBot="1">
      <c r="A28" s="6" t="s">
        <v>454</v>
      </c>
      <c r="B28" s="5" t="s">
        <v>93</v>
      </c>
      <c r="C28" s="3"/>
    </row>
    <row r="29" spans="1:3" ht="15.75" thickBot="1">
      <c r="A29" s="6" t="s">
        <v>455</v>
      </c>
      <c r="B29" s="5" t="s">
        <v>95</v>
      </c>
      <c r="C29"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zoomScale="85" zoomScaleNormal="85" workbookViewId="0">
      <selection activeCell="B41" sqref="B41"/>
    </sheetView>
  </sheetViews>
  <sheetFormatPr defaultRowHeight="14.25"/>
  <cols>
    <col min="1" max="1" width="60" style="123" customWidth="1"/>
    <col min="2" max="2" width="9.140625" style="123"/>
    <col min="3" max="3" width="13.85546875" style="123" bestFit="1" customWidth="1"/>
    <col min="4" max="4" width="9.140625" style="123"/>
    <col min="5" max="6" width="18.28515625" style="123" customWidth="1"/>
    <col min="7" max="16384" width="9.140625" style="123"/>
  </cols>
  <sheetData>
    <row r="1" spans="1:6" ht="18">
      <c r="A1" s="98" t="s">
        <v>478</v>
      </c>
      <c r="B1" s="100"/>
      <c r="C1" s="100"/>
      <c r="D1" s="100"/>
      <c r="E1" s="100"/>
      <c r="F1" s="100"/>
    </row>
    <row r="2" spans="1:6" ht="18">
      <c r="A2" s="102" t="s">
        <v>479</v>
      </c>
      <c r="B2" s="100"/>
      <c r="C2" s="100"/>
      <c r="D2" s="100"/>
      <c r="E2" s="100"/>
      <c r="F2" s="100"/>
    </row>
    <row r="3" spans="1:6" ht="18" hidden="1">
      <c r="A3" s="102" t="s">
        <v>480</v>
      </c>
      <c r="B3" s="100"/>
      <c r="C3" s="100"/>
      <c r="D3" s="100"/>
      <c r="E3" s="100"/>
      <c r="F3" s="100"/>
    </row>
    <row r="4" spans="1:6" ht="15" hidden="1" thickBot="1">
      <c r="A4" s="124"/>
      <c r="B4" s="124"/>
      <c r="C4" s="266" t="s">
        <v>2</v>
      </c>
      <c r="D4" s="267"/>
      <c r="E4" s="267"/>
      <c r="F4" s="267"/>
    </row>
    <row r="5" spans="1:6" ht="15" hidden="1" thickBot="1">
      <c r="A5" s="268" t="s">
        <v>602</v>
      </c>
      <c r="B5" s="133" t="s">
        <v>242</v>
      </c>
      <c r="C5" s="269">
        <v>0</v>
      </c>
      <c r="D5" s="124"/>
      <c r="E5" s="270">
        <v>2</v>
      </c>
      <c r="F5" s="270">
        <v>3</v>
      </c>
    </row>
    <row r="6" spans="1:6" ht="64.5" hidden="1" thickBot="1">
      <c r="A6" s="124"/>
      <c r="B6" s="124"/>
      <c r="C6" s="124"/>
      <c r="D6" s="124"/>
      <c r="E6" s="271" t="s">
        <v>481</v>
      </c>
      <c r="F6" s="272" t="s">
        <v>482</v>
      </c>
    </row>
    <row r="7" spans="1:6" ht="15" hidden="1" thickBot="1">
      <c r="A7" s="124"/>
      <c r="B7" s="124"/>
      <c r="C7" s="124"/>
      <c r="D7" s="124"/>
      <c r="E7" s="144" t="s">
        <v>161</v>
      </c>
      <c r="F7" s="146" t="s">
        <v>162</v>
      </c>
    </row>
    <row r="8" spans="1:6" ht="26.45" hidden="1" customHeight="1" thickBot="1">
      <c r="A8" s="273" t="s">
        <v>483</v>
      </c>
      <c r="B8" s="274"/>
      <c r="C8" s="274"/>
      <c r="D8" s="127" t="s">
        <v>254</v>
      </c>
      <c r="E8" s="275">
        <v>0</v>
      </c>
      <c r="F8" s="275">
        <v>0</v>
      </c>
    </row>
    <row r="9" spans="1:6" ht="26.45" hidden="1" customHeight="1" thickBot="1">
      <c r="A9" s="276" t="s">
        <v>484</v>
      </c>
      <c r="B9" s="277"/>
      <c r="C9" s="278"/>
      <c r="D9" s="174" t="s">
        <v>4</v>
      </c>
      <c r="E9" s="275">
        <v>0</v>
      </c>
      <c r="F9" s="275">
        <v>0</v>
      </c>
    </row>
    <row r="10" spans="1:6" ht="39.6" hidden="1" customHeight="1" thickBot="1">
      <c r="A10" s="276" t="s">
        <v>485</v>
      </c>
      <c r="B10" s="277"/>
      <c r="C10" s="278"/>
      <c r="D10" s="151" t="s">
        <v>6</v>
      </c>
      <c r="E10" s="275">
        <v>0</v>
      </c>
      <c r="F10" s="275">
        <v>0</v>
      </c>
    </row>
    <row r="11" spans="1:6" ht="26.45" hidden="1" customHeight="1" thickBot="1">
      <c r="A11" s="276" t="s">
        <v>486</v>
      </c>
      <c r="B11" s="277"/>
      <c r="C11" s="278"/>
      <c r="D11" s="151" t="s">
        <v>8</v>
      </c>
      <c r="E11" s="275">
        <v>0</v>
      </c>
      <c r="F11" s="275">
        <v>0</v>
      </c>
    </row>
    <row r="12" spans="1:6" ht="26.45" hidden="1" customHeight="1" thickBot="1">
      <c r="A12" s="276" t="s">
        <v>487</v>
      </c>
      <c r="B12" s="277"/>
      <c r="C12" s="278"/>
      <c r="D12" s="151" t="s">
        <v>10</v>
      </c>
      <c r="E12" s="275">
        <v>0</v>
      </c>
      <c r="F12" s="275">
        <v>0</v>
      </c>
    </row>
    <row r="13" spans="1:6" ht="39.6" hidden="1" customHeight="1" thickBot="1">
      <c r="A13" s="276" t="s">
        <v>488</v>
      </c>
      <c r="B13" s="277"/>
      <c r="C13" s="278"/>
      <c r="D13" s="151" t="s">
        <v>12</v>
      </c>
      <c r="E13" s="275">
        <v>0</v>
      </c>
      <c r="F13" s="275">
        <v>0</v>
      </c>
    </row>
    <row r="14" spans="1:6" ht="39.6" hidden="1" customHeight="1" thickBot="1">
      <c r="A14" s="276" t="s">
        <v>489</v>
      </c>
      <c r="B14" s="277"/>
      <c r="C14" s="278"/>
      <c r="D14" s="151" t="s">
        <v>14</v>
      </c>
      <c r="E14" s="275">
        <v>0</v>
      </c>
      <c r="F14" s="275">
        <v>0</v>
      </c>
    </row>
    <row r="15" spans="1:6" ht="26.45" hidden="1" customHeight="1" thickBot="1">
      <c r="A15" s="276" t="s">
        <v>490</v>
      </c>
      <c r="B15" s="277"/>
      <c r="C15" s="278"/>
      <c r="D15" s="151" t="s">
        <v>16</v>
      </c>
      <c r="E15" s="275">
        <v>0</v>
      </c>
      <c r="F15" s="275">
        <v>0</v>
      </c>
    </row>
    <row r="16" spans="1:6" ht="26.45" hidden="1" customHeight="1" thickBot="1">
      <c r="A16" s="276" t="s">
        <v>491</v>
      </c>
      <c r="B16" s="277"/>
      <c r="C16" s="278"/>
      <c r="D16" s="151" t="s">
        <v>18</v>
      </c>
      <c r="E16" s="275">
        <v>0</v>
      </c>
      <c r="F16" s="275">
        <v>0</v>
      </c>
    </row>
    <row r="17" spans="1:6" ht="26.45" hidden="1" customHeight="1" thickBot="1">
      <c r="A17" s="276" t="s">
        <v>492</v>
      </c>
      <c r="B17" s="277"/>
      <c r="C17" s="278"/>
      <c r="D17" s="151" t="s">
        <v>20</v>
      </c>
      <c r="E17" s="275">
        <v>0</v>
      </c>
      <c r="F17" s="275">
        <v>0</v>
      </c>
    </row>
    <row r="18" spans="1:6" ht="26.45" hidden="1" customHeight="1" thickBot="1">
      <c r="A18" s="276" t="s">
        <v>493</v>
      </c>
      <c r="B18" s="277"/>
      <c r="C18" s="278"/>
      <c r="D18" s="151" t="s">
        <v>22</v>
      </c>
      <c r="E18" s="275">
        <v>0</v>
      </c>
      <c r="F18" s="275">
        <v>0</v>
      </c>
    </row>
    <row r="19" spans="1:6" ht="39.6" hidden="1" customHeight="1" thickBot="1">
      <c r="A19" s="276" t="s">
        <v>494</v>
      </c>
      <c r="B19" s="277"/>
      <c r="C19" s="278"/>
      <c r="D19" s="151" t="s">
        <v>24</v>
      </c>
      <c r="E19" s="275">
        <v>0</v>
      </c>
      <c r="F19" s="275">
        <v>0</v>
      </c>
    </row>
    <row r="20" spans="1:6" ht="26.45" hidden="1" customHeight="1" thickBot="1">
      <c r="A20" s="276" t="s">
        <v>281</v>
      </c>
      <c r="B20" s="277"/>
      <c r="C20" s="278"/>
      <c r="D20" s="151" t="s">
        <v>26</v>
      </c>
      <c r="E20" s="275">
        <v>0</v>
      </c>
      <c r="F20" s="275">
        <v>0</v>
      </c>
    </row>
    <row r="21" spans="1:6" ht="26.45" hidden="1" customHeight="1" thickBot="1">
      <c r="A21" s="276" t="s">
        <v>282</v>
      </c>
      <c r="B21" s="277"/>
      <c r="C21" s="278"/>
      <c r="D21" s="151" t="s">
        <v>28</v>
      </c>
      <c r="E21" s="275">
        <v>0</v>
      </c>
      <c r="F21" s="275">
        <v>0</v>
      </c>
    </row>
    <row r="22" spans="1:6" ht="39.6" hidden="1" customHeight="1" thickBot="1">
      <c r="A22" s="276" t="s">
        <v>283</v>
      </c>
      <c r="B22" s="277"/>
      <c r="C22" s="278"/>
      <c r="D22" s="151" t="s">
        <v>30</v>
      </c>
      <c r="E22" s="275">
        <v>0</v>
      </c>
      <c r="F22" s="275">
        <v>0</v>
      </c>
    </row>
    <row r="23" spans="1:6" ht="26.45" hidden="1" customHeight="1" thickBot="1">
      <c r="A23" s="276" t="s">
        <v>284</v>
      </c>
      <c r="B23" s="277"/>
      <c r="C23" s="278"/>
      <c r="D23" s="151" t="s">
        <v>32</v>
      </c>
      <c r="E23" s="275">
        <v>0</v>
      </c>
      <c r="F23" s="275">
        <v>0</v>
      </c>
    </row>
    <row r="24" spans="1:6" hidden="1">
      <c r="A24" s="137"/>
    </row>
    <row r="25" spans="1:6">
      <c r="A25" s="137"/>
    </row>
    <row r="26" spans="1:6" ht="18.75" thickBot="1">
      <c r="A26" s="279" t="s">
        <v>495</v>
      </c>
    </row>
    <row r="27" spans="1:6" ht="15" thickBot="1">
      <c r="A27" s="188"/>
      <c r="B27" s="188"/>
      <c r="C27" s="280" t="s">
        <v>163</v>
      </c>
      <c r="D27" s="188"/>
      <c r="E27" s="188"/>
      <c r="F27" s="188"/>
    </row>
    <row r="28" spans="1:6" ht="16.5" thickBot="1">
      <c r="A28" s="281" t="s">
        <v>603</v>
      </c>
      <c r="B28" s="282" t="s">
        <v>38</v>
      </c>
      <c r="C28" s="283">
        <v>232826.89402412798</v>
      </c>
      <c r="D28" s="188"/>
      <c r="E28" s="188"/>
      <c r="F28" s="188"/>
    </row>
    <row r="29" spans="1:6" ht="64.5" thickBot="1">
      <c r="A29" s="188"/>
      <c r="B29" s="188"/>
      <c r="C29" s="188"/>
      <c r="D29" s="188"/>
      <c r="E29" s="284" t="s">
        <v>481</v>
      </c>
      <c r="F29" s="285" t="s">
        <v>496</v>
      </c>
    </row>
    <row r="30" spans="1:6" ht="15" thickBot="1">
      <c r="A30" s="188"/>
      <c r="B30" s="188"/>
      <c r="C30" s="188"/>
      <c r="D30" s="188"/>
      <c r="E30" s="199" t="s">
        <v>164</v>
      </c>
      <c r="F30" s="201" t="s">
        <v>165</v>
      </c>
    </row>
    <row r="31" spans="1:6" ht="39.6" customHeight="1" thickBot="1">
      <c r="A31" s="286" t="s">
        <v>497</v>
      </c>
      <c r="B31" s="286"/>
      <c r="C31" s="286"/>
      <c r="D31" s="287" t="s">
        <v>40</v>
      </c>
      <c r="E31" s="288">
        <v>0</v>
      </c>
      <c r="F31" s="289"/>
    </row>
    <row r="32" spans="1:6" ht="39.6" customHeight="1" thickBot="1">
      <c r="A32" s="286" t="s">
        <v>498</v>
      </c>
      <c r="B32" s="286"/>
      <c r="C32" s="286"/>
      <c r="D32" s="290" t="s">
        <v>42</v>
      </c>
      <c r="E32" s="288">
        <v>0</v>
      </c>
      <c r="F32" s="289"/>
    </row>
    <row r="33" spans="1:6" ht="26.45" customHeight="1" thickBot="1">
      <c r="A33" s="286" t="s">
        <v>499</v>
      </c>
      <c r="B33" s="286"/>
      <c r="C33" s="286"/>
      <c r="D33" s="291" t="s">
        <v>44</v>
      </c>
      <c r="E33" s="288">
        <v>3886625.3260431201</v>
      </c>
      <c r="F33" s="289"/>
    </row>
    <row r="34" spans="1:6" ht="26.45" customHeight="1" thickBot="1">
      <c r="A34" s="286" t="s">
        <v>500</v>
      </c>
      <c r="B34" s="286"/>
      <c r="C34" s="286"/>
      <c r="D34" s="291" t="s">
        <v>46</v>
      </c>
      <c r="E34" s="288">
        <v>1030498.88</v>
      </c>
      <c r="F34" s="289"/>
    </row>
    <row r="35" spans="1:6" ht="26.45" customHeight="1" thickBot="1">
      <c r="A35" s="286" t="s">
        <v>501</v>
      </c>
      <c r="B35" s="286"/>
      <c r="C35" s="286"/>
      <c r="D35" s="292" t="s">
        <v>48</v>
      </c>
      <c r="E35" s="293"/>
      <c r="F35" s="288">
        <v>262828628.94546601</v>
      </c>
    </row>
    <row r="36" spans="1:6">
      <c r="A36" s="137"/>
    </row>
    <row r="37" spans="1:6">
      <c r="A37" s="137"/>
    </row>
    <row r="38" spans="1:6" ht="18.75" thickBot="1">
      <c r="A38" s="294" t="s">
        <v>502</v>
      </c>
    </row>
    <row r="39" spans="1:6" ht="15" thickBot="1">
      <c r="A39" s="124"/>
      <c r="B39" s="124"/>
      <c r="C39" s="295" t="s">
        <v>166</v>
      </c>
    </row>
    <row r="40" spans="1:6" ht="15" thickBot="1">
      <c r="A40" s="296" t="s">
        <v>503</v>
      </c>
      <c r="B40" s="297" t="s">
        <v>58</v>
      </c>
      <c r="C40" s="298">
        <v>232826.89402412798</v>
      </c>
    </row>
    <row r="41" spans="1:6" ht="15" thickBot="1">
      <c r="A41" s="296" t="s">
        <v>363</v>
      </c>
      <c r="B41" s="299" t="s">
        <v>60</v>
      </c>
      <c r="C41" s="298">
        <v>710703.10464384209</v>
      </c>
    </row>
    <row r="42" spans="1:6" ht="15" thickBot="1">
      <c r="A42" s="296" t="s">
        <v>504</v>
      </c>
      <c r="B42" s="299" t="s">
        <v>62</v>
      </c>
      <c r="C42" s="298">
        <v>319816.39708972903</v>
      </c>
    </row>
    <row r="43" spans="1:6" ht="15" thickBot="1">
      <c r="A43" s="296" t="s">
        <v>505</v>
      </c>
      <c r="B43" s="299" t="s">
        <v>64</v>
      </c>
      <c r="C43" s="298">
        <v>177675.77616096099</v>
      </c>
    </row>
    <row r="44" spans="1:6" ht="15" thickBot="1">
      <c r="A44" s="296" t="s">
        <v>506</v>
      </c>
      <c r="B44" s="300" t="s">
        <v>66</v>
      </c>
      <c r="C44" s="298">
        <v>232826.89402412798</v>
      </c>
    </row>
    <row r="45" spans="1:6" ht="15" thickBot="1">
      <c r="A45" s="296" t="s">
        <v>507</v>
      </c>
      <c r="B45" s="301" t="s">
        <v>68</v>
      </c>
      <c r="C45" s="302">
        <v>510896</v>
      </c>
    </row>
    <row r="46" spans="1:6" ht="15" thickBot="1">
      <c r="A46" s="303"/>
      <c r="B46" s="188"/>
      <c r="C46" s="301" t="s">
        <v>166</v>
      </c>
    </row>
    <row r="47" spans="1:6" ht="15" thickBot="1">
      <c r="A47" s="296" t="s">
        <v>324</v>
      </c>
      <c r="B47" s="301" t="s">
        <v>78</v>
      </c>
      <c r="C47" s="298">
        <v>510896</v>
      </c>
    </row>
    <row r="51" spans="1:1">
      <c r="A51" s="103" t="s">
        <v>600</v>
      </c>
    </row>
  </sheetData>
  <mergeCells count="21">
    <mergeCell ref="A18:C18"/>
    <mergeCell ref="A19:C19"/>
    <mergeCell ref="A20:C20"/>
    <mergeCell ref="A21:C21"/>
    <mergeCell ref="A35:C35"/>
    <mergeCell ref="A22:C22"/>
    <mergeCell ref="A23:C23"/>
    <mergeCell ref="A31:C31"/>
    <mergeCell ref="A32:C32"/>
    <mergeCell ref="A33:C33"/>
    <mergeCell ref="A34:C34"/>
    <mergeCell ref="A13:C13"/>
    <mergeCell ref="A14:C14"/>
    <mergeCell ref="A15:C15"/>
    <mergeCell ref="A16:C16"/>
    <mergeCell ref="A17:C17"/>
    <mergeCell ref="A8:C8"/>
    <mergeCell ref="A9:C9"/>
    <mergeCell ref="A10:C10"/>
    <mergeCell ref="A11:C11"/>
    <mergeCell ref="A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2"/>
  <sheetViews>
    <sheetView workbookViewId="0">
      <selection activeCell="E10" sqref="E10"/>
    </sheetView>
  </sheetViews>
  <sheetFormatPr defaultRowHeight="15"/>
  <cols>
    <col min="2" max="2" width="36.140625" customWidth="1"/>
    <col min="3" max="3" width="48.7109375" customWidth="1"/>
    <col min="4" max="4" width="13.42578125" customWidth="1"/>
    <col min="5" max="5" width="14.28515625" customWidth="1"/>
  </cols>
  <sheetData>
    <row r="3" spans="2:5">
      <c r="B3" s="9" t="s">
        <v>547</v>
      </c>
    </row>
    <row r="5" spans="2:5">
      <c r="B5" t="s">
        <v>548</v>
      </c>
    </row>
    <row r="7" spans="2:5">
      <c r="B7" s="13" t="s">
        <v>549</v>
      </c>
      <c r="C7" s="16"/>
    </row>
    <row r="8" spans="2:5">
      <c r="B8" s="14" t="s">
        <v>550</v>
      </c>
      <c r="C8" s="16"/>
    </row>
    <row r="9" spans="2:5" ht="45.75" thickBot="1">
      <c r="B9" s="15" t="s">
        <v>551</v>
      </c>
      <c r="C9" s="16"/>
      <c r="D9" s="1" t="s">
        <v>578</v>
      </c>
      <c r="E9" s="1" t="s">
        <v>579</v>
      </c>
    </row>
    <row r="10" spans="2:5" ht="45.75" thickBot="1">
      <c r="B10" s="17" t="s">
        <v>552</v>
      </c>
      <c r="C10" s="17" t="s">
        <v>553</v>
      </c>
      <c r="D10" s="1">
        <v>1</v>
      </c>
      <c r="E10" s="1"/>
    </row>
    <row r="11" spans="2:5" ht="68.25" thickBot="1">
      <c r="B11" s="17" t="s">
        <v>554</v>
      </c>
      <c r="C11" s="17" t="s">
        <v>555</v>
      </c>
      <c r="D11" s="1"/>
      <c r="E11" s="1"/>
    </row>
    <row r="12" spans="2:5" ht="57" thickBot="1">
      <c r="B12" s="17" t="s">
        <v>556</v>
      </c>
      <c r="C12" s="17" t="s">
        <v>557</v>
      </c>
      <c r="D12" s="1"/>
      <c r="E12" s="1"/>
    </row>
    <row r="13" spans="2:5" ht="68.25" thickBot="1">
      <c r="B13" s="17" t="s">
        <v>558</v>
      </c>
      <c r="C13" s="17" t="s">
        <v>559</v>
      </c>
      <c r="D13" s="1"/>
      <c r="E13" s="1"/>
    </row>
    <row r="14" spans="2:5" ht="45.75" thickBot="1">
      <c r="B14" s="17" t="s">
        <v>560</v>
      </c>
      <c r="C14" s="17" t="s">
        <v>561</v>
      </c>
      <c r="D14" s="1"/>
      <c r="E14" s="1"/>
    </row>
    <row r="15" spans="2:5" ht="45.75" thickBot="1">
      <c r="B15" s="17" t="s">
        <v>562</v>
      </c>
      <c r="C15" s="17" t="s">
        <v>563</v>
      </c>
      <c r="D15" s="1"/>
      <c r="E15" s="1"/>
    </row>
    <row r="16" spans="2:5" ht="34.5" thickBot="1">
      <c r="B16" s="17" t="s">
        <v>564</v>
      </c>
      <c r="C16" s="17" t="s">
        <v>565</v>
      </c>
      <c r="D16" s="1"/>
      <c r="E16" s="1"/>
    </row>
    <row r="17" spans="2:5" ht="34.5" thickBot="1">
      <c r="B17" s="17" t="s">
        <v>566</v>
      </c>
      <c r="C17" s="17" t="s">
        <v>567</v>
      </c>
      <c r="D17" s="1"/>
      <c r="E17" s="1"/>
    </row>
    <row r="18" spans="2:5" ht="45.75" thickBot="1">
      <c r="B18" s="17" t="s">
        <v>568</v>
      </c>
      <c r="C18" s="17" t="s">
        <v>569</v>
      </c>
      <c r="D18" s="1"/>
      <c r="E18" s="1"/>
    </row>
    <row r="19" spans="2:5" ht="45.75" thickBot="1">
      <c r="B19" s="17" t="s">
        <v>570</v>
      </c>
      <c r="C19" s="17" t="s">
        <v>571</v>
      </c>
      <c r="D19" s="1" t="s">
        <v>580</v>
      </c>
      <c r="E19" s="1" t="s">
        <v>580</v>
      </c>
    </row>
    <row r="20" spans="2:5" ht="34.5" thickBot="1">
      <c r="B20" s="17" t="s">
        <v>572</v>
      </c>
      <c r="C20" s="17" t="s">
        <v>573</v>
      </c>
      <c r="D20" s="1" t="s">
        <v>580</v>
      </c>
      <c r="E20" s="1" t="s">
        <v>580</v>
      </c>
    </row>
    <row r="21" spans="2:5" ht="45.75" thickBot="1">
      <c r="B21" s="17" t="s">
        <v>574</v>
      </c>
      <c r="C21" s="17" t="s">
        <v>575</v>
      </c>
    </row>
    <row r="22" spans="2:5" ht="45.75" thickBot="1">
      <c r="B22" s="17" t="s">
        <v>576</v>
      </c>
      <c r="C22" s="17" t="s">
        <v>577</v>
      </c>
    </row>
  </sheetData>
  <hyperlinks>
    <hyperlink ref="B3" r:id="rId1" display="http://eur-lex.europa.eu/legal-content/EN/TXT/?uri=uriserv:OJ.L_.2015.347.01.1285.01.ENG"/>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election activeCell="B2" sqref="B2"/>
    </sheetView>
  </sheetViews>
  <sheetFormatPr defaultRowHeight="15"/>
  <cols>
    <col min="1" max="1" width="93.5703125" bestFit="1" customWidth="1"/>
    <col min="6" max="9" width="27.140625" customWidth="1"/>
  </cols>
  <sheetData>
    <row r="1" spans="1:9" ht="18">
      <c r="A1" s="2" t="s">
        <v>508</v>
      </c>
      <c r="B1" t="s">
        <v>596</v>
      </c>
    </row>
    <row r="2" spans="1:9" ht="18.75" thickBot="1">
      <c r="A2" s="2" t="s">
        <v>509</v>
      </c>
    </row>
    <row r="3" spans="1:9" ht="26.25" thickBot="1">
      <c r="A3" s="3"/>
      <c r="B3" s="3"/>
      <c r="C3" s="4" t="s">
        <v>510</v>
      </c>
      <c r="D3" s="4" t="s">
        <v>511</v>
      </c>
      <c r="E3" s="3"/>
      <c r="F3" s="112" t="s">
        <v>510</v>
      </c>
      <c r="G3" s="111"/>
      <c r="H3" s="112" t="s">
        <v>511</v>
      </c>
      <c r="I3" s="111"/>
    </row>
    <row r="4" spans="1:9" ht="26.25" thickBot="1">
      <c r="A4" s="3"/>
      <c r="B4" s="3"/>
      <c r="C4" s="4" t="s">
        <v>512</v>
      </c>
      <c r="D4" s="4" t="s">
        <v>513</v>
      </c>
      <c r="E4" s="3"/>
      <c r="F4" s="3"/>
      <c r="G4" s="3"/>
      <c r="H4" s="3"/>
      <c r="I4" s="3"/>
    </row>
    <row r="5" spans="1:9" ht="15.75" thickBot="1">
      <c r="A5" s="3"/>
      <c r="B5" s="3"/>
      <c r="C5" s="5" t="s">
        <v>2</v>
      </c>
      <c r="D5" s="5" t="s">
        <v>161</v>
      </c>
      <c r="E5" s="3"/>
      <c r="F5" s="3"/>
      <c r="G5" s="3"/>
      <c r="H5" s="3"/>
      <c r="I5" s="3"/>
    </row>
    <row r="6" spans="1:9" ht="15.75" thickBot="1">
      <c r="A6" s="5" t="s">
        <v>480</v>
      </c>
      <c r="B6" s="5" t="s">
        <v>242</v>
      </c>
      <c r="C6" s="3"/>
      <c r="D6" s="3"/>
      <c r="E6" s="3"/>
      <c r="F6" s="3"/>
      <c r="G6" s="3"/>
      <c r="H6" s="3"/>
      <c r="I6" s="3"/>
    </row>
    <row r="7" spans="1:9" ht="39" thickBot="1">
      <c r="A7" s="3"/>
      <c r="B7" s="3"/>
      <c r="C7" s="3"/>
      <c r="D7" s="3"/>
      <c r="E7" s="3"/>
      <c r="F7" s="4" t="s">
        <v>481</v>
      </c>
      <c r="G7" s="4" t="s">
        <v>482</v>
      </c>
      <c r="H7" s="4" t="s">
        <v>481</v>
      </c>
      <c r="I7" s="4" t="s">
        <v>482</v>
      </c>
    </row>
    <row r="8" spans="1:9" ht="15.75" thickBot="1">
      <c r="A8" s="3"/>
      <c r="B8" s="3"/>
      <c r="C8" s="3"/>
      <c r="D8" s="3"/>
      <c r="E8" s="3"/>
      <c r="F8" s="4" t="s">
        <v>162</v>
      </c>
      <c r="G8" s="4" t="s">
        <v>163</v>
      </c>
      <c r="H8" s="4" t="s">
        <v>164</v>
      </c>
      <c r="I8" s="4" t="s">
        <v>165</v>
      </c>
    </row>
    <row r="9" spans="1:9" ht="26.45" customHeight="1" thickBot="1">
      <c r="A9" s="120" t="s">
        <v>483</v>
      </c>
      <c r="B9" s="121"/>
      <c r="C9" s="121"/>
      <c r="D9" s="122"/>
      <c r="E9" s="5" t="s">
        <v>254</v>
      </c>
      <c r="F9" s="3"/>
      <c r="G9" s="3"/>
      <c r="H9" s="3"/>
      <c r="I9" s="3"/>
    </row>
    <row r="10" spans="1:9" ht="26.45" customHeight="1" thickBot="1">
      <c r="A10" s="120" t="s">
        <v>484</v>
      </c>
      <c r="B10" s="121"/>
      <c r="C10" s="121"/>
      <c r="D10" s="122"/>
      <c r="E10" s="5" t="s">
        <v>4</v>
      </c>
      <c r="F10" s="3"/>
      <c r="G10" s="3"/>
      <c r="H10" s="3"/>
      <c r="I10" s="3"/>
    </row>
    <row r="11" spans="1:9" ht="26.45" customHeight="1" thickBot="1">
      <c r="A11" s="120" t="s">
        <v>485</v>
      </c>
      <c r="B11" s="121"/>
      <c r="C11" s="121"/>
      <c r="D11" s="122"/>
      <c r="E11" s="5" t="s">
        <v>6</v>
      </c>
      <c r="F11" s="3"/>
      <c r="G11" s="3"/>
      <c r="H11" s="3"/>
      <c r="I11" s="3"/>
    </row>
    <row r="12" spans="1:9" ht="26.45" customHeight="1" thickBot="1">
      <c r="A12" s="120" t="s">
        <v>486</v>
      </c>
      <c r="B12" s="121"/>
      <c r="C12" s="121"/>
      <c r="D12" s="122"/>
      <c r="E12" s="5" t="s">
        <v>8</v>
      </c>
      <c r="F12" s="3"/>
      <c r="G12" s="3"/>
      <c r="H12" s="3"/>
      <c r="I12" s="3"/>
    </row>
    <row r="13" spans="1:9" ht="26.45" customHeight="1" thickBot="1">
      <c r="A13" s="120" t="s">
        <v>487</v>
      </c>
      <c r="B13" s="121"/>
      <c r="C13" s="121"/>
      <c r="D13" s="122"/>
      <c r="E13" s="5" t="s">
        <v>10</v>
      </c>
      <c r="F13" s="3"/>
      <c r="G13" s="3"/>
      <c r="H13" s="3"/>
      <c r="I13" s="3"/>
    </row>
    <row r="14" spans="1:9" ht="26.45" customHeight="1" thickBot="1">
      <c r="A14" s="120" t="s">
        <v>488</v>
      </c>
      <c r="B14" s="121"/>
      <c r="C14" s="121"/>
      <c r="D14" s="122"/>
      <c r="E14" s="5" t="s">
        <v>12</v>
      </c>
      <c r="F14" s="3"/>
      <c r="G14" s="3"/>
      <c r="H14" s="3"/>
      <c r="I14" s="3"/>
    </row>
    <row r="15" spans="1:9" ht="26.45" customHeight="1" thickBot="1">
      <c r="A15" s="120" t="s">
        <v>489</v>
      </c>
      <c r="B15" s="121"/>
      <c r="C15" s="121"/>
      <c r="D15" s="122"/>
      <c r="E15" s="5" t="s">
        <v>14</v>
      </c>
      <c r="F15" s="3"/>
      <c r="G15" s="3"/>
      <c r="H15" s="3"/>
      <c r="I15" s="3"/>
    </row>
    <row r="16" spans="1:9" ht="26.45" customHeight="1" thickBot="1">
      <c r="A16" s="120" t="s">
        <v>490</v>
      </c>
      <c r="B16" s="121"/>
      <c r="C16" s="121"/>
      <c r="D16" s="122"/>
      <c r="E16" s="5" t="s">
        <v>16</v>
      </c>
      <c r="F16" s="3"/>
      <c r="G16" s="3"/>
      <c r="H16" s="3"/>
      <c r="I16" s="3"/>
    </row>
    <row r="17" spans="1:9" ht="26.45" customHeight="1" thickBot="1">
      <c r="A17" s="120" t="s">
        <v>491</v>
      </c>
      <c r="B17" s="121"/>
      <c r="C17" s="121"/>
      <c r="D17" s="122"/>
      <c r="E17" s="5" t="s">
        <v>18</v>
      </c>
      <c r="F17" s="3"/>
      <c r="G17" s="3"/>
      <c r="H17" s="3"/>
      <c r="I17" s="3"/>
    </row>
    <row r="18" spans="1:9" ht="26.45" customHeight="1" thickBot="1">
      <c r="A18" s="120" t="s">
        <v>492</v>
      </c>
      <c r="B18" s="121"/>
      <c r="C18" s="121"/>
      <c r="D18" s="122"/>
      <c r="E18" s="5" t="s">
        <v>20</v>
      </c>
      <c r="F18" s="3"/>
      <c r="G18" s="3"/>
      <c r="H18" s="3"/>
      <c r="I18" s="3"/>
    </row>
    <row r="19" spans="1:9" ht="15.75" thickBot="1">
      <c r="A19" s="120" t="s">
        <v>493</v>
      </c>
      <c r="B19" s="121"/>
      <c r="C19" s="121"/>
      <c r="D19" s="122"/>
      <c r="E19" s="5" t="s">
        <v>22</v>
      </c>
      <c r="F19" s="3"/>
      <c r="G19" s="3"/>
      <c r="H19" s="3"/>
      <c r="I19" s="3"/>
    </row>
    <row r="20" spans="1:9" ht="26.45" customHeight="1" thickBot="1">
      <c r="A20" s="120" t="s">
        <v>494</v>
      </c>
      <c r="B20" s="121"/>
      <c r="C20" s="121"/>
      <c r="D20" s="122"/>
      <c r="E20" s="5" t="s">
        <v>24</v>
      </c>
      <c r="F20" s="3"/>
      <c r="G20" s="3"/>
      <c r="H20" s="3"/>
      <c r="I20" s="3"/>
    </row>
    <row r="21" spans="1:9" ht="15.75" thickBot="1">
      <c r="A21" s="120" t="s">
        <v>281</v>
      </c>
      <c r="B21" s="121"/>
      <c r="C21" s="121"/>
      <c r="D21" s="122"/>
      <c r="E21" s="5" t="s">
        <v>26</v>
      </c>
      <c r="F21" s="3"/>
      <c r="G21" s="3"/>
      <c r="H21" s="3"/>
      <c r="I21" s="3"/>
    </row>
    <row r="22" spans="1:9" ht="15.75" thickBot="1">
      <c r="A22" s="120" t="s">
        <v>282</v>
      </c>
      <c r="B22" s="121"/>
      <c r="C22" s="121"/>
      <c r="D22" s="122"/>
      <c r="E22" s="5" t="s">
        <v>28</v>
      </c>
      <c r="F22" s="3"/>
      <c r="G22" s="3"/>
      <c r="H22" s="3"/>
      <c r="I22" s="3"/>
    </row>
    <row r="23" spans="1:9" ht="26.45" customHeight="1" thickBot="1">
      <c r="A23" s="120" t="s">
        <v>283</v>
      </c>
      <c r="B23" s="121"/>
      <c r="C23" s="121"/>
      <c r="D23" s="122"/>
      <c r="E23" s="5" t="s">
        <v>30</v>
      </c>
      <c r="F23" s="3"/>
      <c r="G23" s="3"/>
      <c r="H23" s="3"/>
      <c r="I23" s="3"/>
    </row>
    <row r="24" spans="1:9" ht="15.75" thickBot="1">
      <c r="A24" s="120" t="s">
        <v>284</v>
      </c>
      <c r="B24" s="121"/>
      <c r="C24" s="121"/>
      <c r="D24" s="122"/>
      <c r="E24" s="5" t="s">
        <v>32</v>
      </c>
      <c r="F24" s="3"/>
      <c r="G24" s="3"/>
      <c r="H24" s="3"/>
      <c r="I24" s="3"/>
    </row>
    <row r="25" spans="1:9" ht="18">
      <c r="A25" s="8"/>
    </row>
    <row r="26" spans="1:9" ht="18.75" thickBot="1">
      <c r="A26" s="8"/>
    </row>
    <row r="27" spans="1:9" ht="26.25" thickBot="1">
      <c r="A27" s="3"/>
      <c r="B27" s="3"/>
      <c r="C27" s="4" t="s">
        <v>510</v>
      </c>
      <c r="D27" s="4" t="s">
        <v>511</v>
      </c>
      <c r="E27" s="3"/>
      <c r="F27" s="112" t="s">
        <v>510</v>
      </c>
      <c r="G27" s="111"/>
      <c r="H27" s="112" t="s">
        <v>511</v>
      </c>
      <c r="I27" s="111"/>
    </row>
    <row r="28" spans="1:9" ht="26.25" thickBot="1">
      <c r="A28" s="3"/>
      <c r="B28" s="3"/>
      <c r="C28" s="4" t="s">
        <v>514</v>
      </c>
      <c r="D28" s="4" t="s">
        <v>515</v>
      </c>
      <c r="E28" s="3"/>
      <c r="F28" s="3"/>
      <c r="G28" s="3"/>
      <c r="H28" s="3"/>
      <c r="I28" s="3"/>
    </row>
    <row r="29" spans="1:9" ht="15.75" thickBot="1">
      <c r="A29" s="3"/>
      <c r="B29" s="3"/>
      <c r="C29" s="5" t="s">
        <v>166</v>
      </c>
      <c r="D29" s="5" t="s">
        <v>167</v>
      </c>
      <c r="E29" s="3"/>
      <c r="F29" s="3"/>
      <c r="G29" s="3"/>
      <c r="H29" s="3"/>
      <c r="I29" s="3"/>
    </row>
    <row r="30" spans="1:9" ht="15.75" thickBot="1">
      <c r="A30" s="5" t="s">
        <v>495</v>
      </c>
      <c r="B30" s="5" t="s">
        <v>38</v>
      </c>
      <c r="C30" s="3"/>
      <c r="D30" s="3"/>
      <c r="E30" s="3"/>
      <c r="F30" s="3"/>
      <c r="G30" s="3"/>
      <c r="H30" s="3"/>
      <c r="I30" s="3"/>
    </row>
    <row r="31" spans="1:9" ht="39" thickBot="1">
      <c r="A31" s="3"/>
      <c r="B31" s="3"/>
      <c r="C31" s="3"/>
      <c r="D31" s="3"/>
      <c r="E31" s="3"/>
      <c r="F31" s="4" t="s">
        <v>481</v>
      </c>
      <c r="G31" s="4" t="s">
        <v>496</v>
      </c>
      <c r="H31" s="4" t="s">
        <v>481</v>
      </c>
      <c r="I31" s="4" t="s">
        <v>496</v>
      </c>
    </row>
    <row r="32" spans="1:9" ht="15.75" thickBot="1">
      <c r="A32" s="3"/>
      <c r="B32" s="3"/>
      <c r="C32" s="3"/>
      <c r="D32" s="3"/>
      <c r="E32" s="3"/>
      <c r="F32" s="4" t="s">
        <v>168</v>
      </c>
      <c r="G32" s="4" t="s">
        <v>196</v>
      </c>
      <c r="H32" s="4" t="s">
        <v>197</v>
      </c>
      <c r="I32" s="4" t="s">
        <v>198</v>
      </c>
    </row>
    <row r="33" spans="1:9" ht="26.45" customHeight="1" thickBot="1">
      <c r="A33" s="120" t="s">
        <v>497</v>
      </c>
      <c r="B33" s="121"/>
      <c r="C33" s="121"/>
      <c r="D33" s="122"/>
      <c r="E33" s="5" t="s">
        <v>40</v>
      </c>
      <c r="F33" s="3"/>
      <c r="G33" s="3"/>
      <c r="H33" s="3"/>
      <c r="I33" s="3"/>
    </row>
    <row r="34" spans="1:9" ht="26.45" customHeight="1" thickBot="1">
      <c r="A34" s="120" t="s">
        <v>498</v>
      </c>
      <c r="B34" s="121"/>
      <c r="C34" s="121"/>
      <c r="D34" s="122"/>
      <c r="E34" s="5" t="s">
        <v>42</v>
      </c>
      <c r="F34" s="3"/>
      <c r="G34" s="3"/>
      <c r="H34" s="3"/>
      <c r="I34" s="3"/>
    </row>
    <row r="35" spans="1:9" ht="26.45" customHeight="1" thickBot="1">
      <c r="A35" s="120" t="s">
        <v>499</v>
      </c>
      <c r="B35" s="121"/>
      <c r="C35" s="121"/>
      <c r="D35" s="122"/>
      <c r="E35" s="5" t="s">
        <v>44</v>
      </c>
      <c r="F35" s="3"/>
      <c r="G35" s="3"/>
      <c r="H35" s="3"/>
      <c r="I35" s="3"/>
    </row>
    <row r="36" spans="1:9" ht="26.45" customHeight="1" thickBot="1">
      <c r="A36" s="120" t="s">
        <v>500</v>
      </c>
      <c r="B36" s="121"/>
      <c r="C36" s="121"/>
      <c r="D36" s="122"/>
      <c r="E36" s="5" t="s">
        <v>46</v>
      </c>
      <c r="F36" s="3"/>
      <c r="G36" s="3"/>
      <c r="H36" s="3"/>
      <c r="I36" s="3"/>
    </row>
    <row r="37" spans="1:9" ht="26.45" customHeight="1" thickBot="1">
      <c r="A37" s="120" t="s">
        <v>501</v>
      </c>
      <c r="B37" s="121"/>
      <c r="C37" s="121"/>
      <c r="D37" s="122"/>
      <c r="E37" s="5" t="s">
        <v>48</v>
      </c>
      <c r="F37" s="3"/>
      <c r="G37" s="3"/>
      <c r="H37" s="3"/>
      <c r="I37" s="3"/>
    </row>
    <row r="38" spans="1:9" ht="18">
      <c r="A38" s="8"/>
    </row>
    <row r="39" spans="1:9" ht="18.75" thickBot="1">
      <c r="A39" s="8"/>
    </row>
    <row r="40" spans="1:9" ht="15.75" thickBot="1">
      <c r="A40" s="112" t="s">
        <v>502</v>
      </c>
      <c r="B40" s="110"/>
      <c r="C40" s="110"/>
      <c r="D40" s="111"/>
    </row>
    <row r="41" spans="1:9" ht="15.75" thickBot="1">
      <c r="A41" s="3"/>
      <c r="B41" s="3"/>
      <c r="C41" s="4" t="s">
        <v>199</v>
      </c>
      <c r="D41" s="3"/>
    </row>
    <row r="42" spans="1:9" ht="15.75" thickBot="1">
      <c r="A42" s="6" t="s">
        <v>503</v>
      </c>
      <c r="B42" s="5" t="s">
        <v>58</v>
      </c>
      <c r="C42" s="3"/>
      <c r="D42" s="3"/>
    </row>
    <row r="43" spans="1:9" ht="15.75" thickBot="1">
      <c r="A43" s="6" t="s">
        <v>363</v>
      </c>
      <c r="B43" s="5" t="s">
        <v>60</v>
      </c>
      <c r="C43" s="3"/>
      <c r="D43" s="3"/>
    </row>
    <row r="44" spans="1:9" ht="15.75" thickBot="1">
      <c r="A44" s="6" t="s">
        <v>504</v>
      </c>
      <c r="B44" s="5" t="s">
        <v>62</v>
      </c>
      <c r="C44" s="3"/>
      <c r="D44" s="3"/>
    </row>
    <row r="45" spans="1:9" ht="15.75" thickBot="1">
      <c r="A45" s="6" t="s">
        <v>505</v>
      </c>
      <c r="B45" s="5" t="s">
        <v>64</v>
      </c>
      <c r="C45" s="3"/>
      <c r="D45" s="3"/>
    </row>
    <row r="46" spans="1:9" ht="15.75" thickBot="1">
      <c r="A46" s="6" t="s">
        <v>506</v>
      </c>
      <c r="B46" s="5" t="s">
        <v>66</v>
      </c>
      <c r="C46" s="3"/>
      <c r="D46" s="3"/>
    </row>
    <row r="47" spans="1:9" ht="15.75" thickBot="1">
      <c r="A47" s="6" t="s">
        <v>507</v>
      </c>
      <c r="B47" s="5" t="s">
        <v>68</v>
      </c>
      <c r="C47" s="3"/>
      <c r="D47" s="3"/>
    </row>
    <row r="48" spans="1:9" ht="15.75" thickBot="1">
      <c r="A48" s="3"/>
      <c r="B48" s="3"/>
      <c r="C48" s="4" t="s">
        <v>199</v>
      </c>
      <c r="D48" s="3"/>
    </row>
    <row r="49" spans="1:4" ht="15.75" thickBot="1">
      <c r="A49" s="5" t="s">
        <v>324</v>
      </c>
      <c r="B49" s="5" t="s">
        <v>78</v>
      </c>
      <c r="C49" s="3"/>
      <c r="D49" s="3"/>
    </row>
    <row r="50" spans="1:4" ht="15.75" thickBot="1">
      <c r="A50" s="3"/>
      <c r="B50" s="3"/>
      <c r="C50" s="3"/>
      <c r="D50" s="3"/>
    </row>
    <row r="51" spans="1:4" ht="39.6" customHeight="1" thickBot="1">
      <c r="A51" s="112" t="s">
        <v>516</v>
      </c>
      <c r="B51" s="111"/>
      <c r="C51" s="4" t="s">
        <v>510</v>
      </c>
      <c r="D51" s="4" t="s">
        <v>511</v>
      </c>
    </row>
    <row r="52" spans="1:4" ht="15.75" thickBot="1">
      <c r="A52" s="3"/>
      <c r="B52" s="3"/>
      <c r="C52" s="4" t="s">
        <v>200</v>
      </c>
      <c r="D52" s="4" t="s">
        <v>201</v>
      </c>
    </row>
    <row r="53" spans="1:4" ht="15.75" thickBot="1">
      <c r="A53" s="6" t="s">
        <v>517</v>
      </c>
      <c r="B53" s="5" t="s">
        <v>84</v>
      </c>
      <c r="C53" s="3"/>
      <c r="D53" s="3"/>
    </row>
    <row r="54" spans="1:4" ht="15.75" thickBot="1">
      <c r="A54" s="6" t="s">
        <v>518</v>
      </c>
      <c r="B54" s="5" t="s">
        <v>87</v>
      </c>
      <c r="C54" s="3"/>
      <c r="D54" s="3"/>
    </row>
    <row r="55" spans="1:4" ht="15.75" thickBot="1">
      <c r="A55" s="6" t="s">
        <v>519</v>
      </c>
      <c r="B55" s="5" t="s">
        <v>89</v>
      </c>
      <c r="C55" s="3"/>
      <c r="D55" s="3"/>
    </row>
    <row r="56" spans="1:4" ht="15.75" thickBot="1">
      <c r="A56" s="6" t="s">
        <v>520</v>
      </c>
      <c r="B56" s="5" t="s">
        <v>91</v>
      </c>
      <c r="C56" s="3"/>
      <c r="D56" s="3"/>
    </row>
    <row r="57" spans="1:4" ht="15.75" thickBot="1">
      <c r="A57" s="6" t="s">
        <v>521</v>
      </c>
      <c r="B57" s="5" t="s">
        <v>93</v>
      </c>
      <c r="C57" s="3"/>
      <c r="D57" s="3"/>
    </row>
    <row r="58" spans="1:4" ht="15.75" thickBot="1">
      <c r="A58" s="6" t="s">
        <v>522</v>
      </c>
      <c r="B58" s="5" t="s">
        <v>95</v>
      </c>
      <c r="C58" s="3"/>
      <c r="D58" s="3"/>
    </row>
    <row r="59" spans="1:4" ht="15.75" thickBot="1">
      <c r="A59" s="6" t="s">
        <v>523</v>
      </c>
      <c r="B59" s="5" t="s">
        <v>97</v>
      </c>
      <c r="C59" s="3"/>
      <c r="D59" s="3"/>
    </row>
    <row r="60" spans="1:4">
      <c r="A60" s="7"/>
    </row>
  </sheetData>
  <mergeCells count="27">
    <mergeCell ref="A36:D36"/>
    <mergeCell ref="A37:D37"/>
    <mergeCell ref="A40:D40"/>
    <mergeCell ref="A51:B51"/>
    <mergeCell ref="A24:D24"/>
    <mergeCell ref="A17:D17"/>
    <mergeCell ref="H27:I27"/>
    <mergeCell ref="A33:D33"/>
    <mergeCell ref="A34:D34"/>
    <mergeCell ref="A35:D35"/>
    <mergeCell ref="A18:D18"/>
    <mergeCell ref="A19:D19"/>
    <mergeCell ref="A20:D20"/>
    <mergeCell ref="A21:D21"/>
    <mergeCell ref="A22:D22"/>
    <mergeCell ref="A23:D23"/>
    <mergeCell ref="F27:G27"/>
    <mergeCell ref="A12:D12"/>
    <mergeCell ref="A13:D13"/>
    <mergeCell ref="A14:D14"/>
    <mergeCell ref="A15:D15"/>
    <mergeCell ref="A16:D16"/>
    <mergeCell ref="F3:G3"/>
    <mergeCell ref="H3:I3"/>
    <mergeCell ref="A9:D9"/>
    <mergeCell ref="A10:D10"/>
    <mergeCell ref="A11:D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9" sqref="C9"/>
    </sheetView>
  </sheetViews>
  <sheetFormatPr defaultRowHeight="15"/>
  <cols>
    <col min="1" max="1" width="51.42578125" customWidth="1"/>
    <col min="2" max="2" width="14.7109375" customWidth="1"/>
    <col min="3" max="3" width="22.28515625" customWidth="1"/>
    <col min="4" max="4" width="12.140625" customWidth="1"/>
    <col min="5" max="5" width="18.85546875" customWidth="1"/>
    <col min="6" max="6" width="12.5703125" customWidth="1"/>
    <col min="7" max="7" width="20.42578125" customWidth="1"/>
    <col min="8" max="8" width="14" customWidth="1"/>
  </cols>
  <sheetData>
    <row r="1" spans="1:9" ht="18">
      <c r="A1" s="2" t="s">
        <v>524</v>
      </c>
    </row>
    <row r="2" spans="1:9" ht="18.75" thickBot="1">
      <c r="A2" s="2" t="s">
        <v>525</v>
      </c>
    </row>
    <row r="3" spans="1:9" ht="39" thickBot="1">
      <c r="A3" s="4" t="s">
        <v>526</v>
      </c>
      <c r="B3" s="4" t="s">
        <v>527</v>
      </c>
      <c r="C3" s="4" t="s">
        <v>528</v>
      </c>
      <c r="D3" s="4" t="s">
        <v>529</v>
      </c>
      <c r="E3" s="4" t="s">
        <v>530</v>
      </c>
      <c r="F3" s="4" t="s">
        <v>531</v>
      </c>
      <c r="G3" s="4" t="s">
        <v>532</v>
      </c>
      <c r="H3" s="4" t="s">
        <v>533</v>
      </c>
      <c r="I3" s="3"/>
    </row>
    <row r="4" spans="1:9" ht="15.75" thickBot="1">
      <c r="A4" s="4" t="s">
        <v>2</v>
      </c>
      <c r="B4" s="4" t="s">
        <v>161</v>
      </c>
      <c r="C4" s="4" t="s">
        <v>162</v>
      </c>
      <c r="D4" s="4" t="s">
        <v>163</v>
      </c>
      <c r="E4" s="4" t="s">
        <v>164</v>
      </c>
      <c r="F4" s="4" t="s">
        <v>165</v>
      </c>
      <c r="G4" s="4" t="s">
        <v>166</v>
      </c>
      <c r="H4" s="4" t="s">
        <v>167</v>
      </c>
      <c r="I4" s="5" t="s">
        <v>534</v>
      </c>
    </row>
    <row r="5" spans="1:9" ht="15.75" thickBot="1">
      <c r="A5" s="3"/>
      <c r="B5" s="3"/>
      <c r="C5" s="3"/>
      <c r="D5" s="3"/>
      <c r="E5" s="3"/>
      <c r="F5" s="3"/>
      <c r="G5" s="3"/>
      <c r="H5" s="3"/>
      <c r="I5" s="3"/>
    </row>
    <row r="6" spans="1:9" ht="18">
      <c r="A6" s="8"/>
    </row>
    <row r="7" spans="1:9" ht="18.75" thickBot="1">
      <c r="A7" s="8"/>
    </row>
    <row r="8" spans="1:9" ht="51.75" thickBot="1">
      <c r="A8" s="112" t="s">
        <v>535</v>
      </c>
      <c r="B8" s="110"/>
      <c r="C8" s="110"/>
      <c r="D8" s="110"/>
      <c r="E8" s="110"/>
      <c r="F8" s="111"/>
      <c r="G8" s="112" t="s">
        <v>536</v>
      </c>
      <c r="H8" s="111"/>
      <c r="I8" s="4" t="s">
        <v>537</v>
      </c>
    </row>
    <row r="9" spans="1:9" ht="128.25" thickBot="1">
      <c r="A9" s="4" t="s">
        <v>538</v>
      </c>
      <c r="B9" s="4" t="s">
        <v>539</v>
      </c>
      <c r="C9" s="4" t="s">
        <v>540</v>
      </c>
      <c r="D9" s="4" t="s">
        <v>541</v>
      </c>
      <c r="E9" s="4" t="s">
        <v>542</v>
      </c>
      <c r="F9" s="4" t="s">
        <v>543</v>
      </c>
      <c r="G9" s="4" t="s">
        <v>544</v>
      </c>
      <c r="H9" s="4" t="s">
        <v>545</v>
      </c>
      <c r="I9" s="4" t="s">
        <v>546</v>
      </c>
    </row>
    <row r="10" spans="1:9" ht="15.75" thickBot="1">
      <c r="A10" s="4" t="s">
        <v>244</v>
      </c>
      <c r="B10" s="4" t="s">
        <v>245</v>
      </c>
      <c r="C10" s="4" t="s">
        <v>203</v>
      </c>
      <c r="D10" s="4" t="s">
        <v>214</v>
      </c>
      <c r="E10" s="4" t="s">
        <v>215</v>
      </c>
      <c r="F10" s="4" t="s">
        <v>216</v>
      </c>
      <c r="G10" s="4" t="s">
        <v>217</v>
      </c>
      <c r="H10" s="4" t="s">
        <v>218</v>
      </c>
      <c r="I10" s="4" t="s">
        <v>219</v>
      </c>
    </row>
    <row r="11" spans="1:9" ht="15.75" thickBot="1">
      <c r="A11" s="3"/>
      <c r="B11" s="3"/>
      <c r="C11" s="3"/>
      <c r="D11" s="3"/>
      <c r="E11" s="3"/>
      <c r="F11" s="3"/>
      <c r="G11" s="3"/>
      <c r="H11" s="3"/>
      <c r="I11" s="3"/>
    </row>
  </sheetData>
  <mergeCells count="2">
    <mergeCell ref="A8:F8"/>
    <mergeCell ref="G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2"/>
  <sheetViews>
    <sheetView showGridLines="0" tabSelected="1" zoomScale="85" zoomScaleNormal="85" workbookViewId="0">
      <selection sqref="A1:C2"/>
    </sheetView>
  </sheetViews>
  <sheetFormatPr defaultRowHeight="14.25"/>
  <cols>
    <col min="1" max="1" width="77.7109375" style="123" customWidth="1"/>
    <col min="2" max="2" width="16.5703125" style="123" customWidth="1"/>
    <col min="3" max="3" width="30.5703125" style="123" customWidth="1"/>
    <col min="4" max="16384" width="9.140625" style="123"/>
  </cols>
  <sheetData>
    <row r="1" spans="1:3" ht="15" customHeight="1">
      <c r="A1" s="104" t="s">
        <v>597</v>
      </c>
      <c r="B1" s="104"/>
      <c r="C1" s="104"/>
    </row>
    <row r="2" spans="1:3" ht="15" customHeight="1" thickBot="1">
      <c r="A2" s="104"/>
      <c r="B2" s="104"/>
      <c r="C2" s="104"/>
    </row>
    <row r="3" spans="1:3" ht="15" thickBot="1">
      <c r="A3" s="124"/>
      <c r="B3" s="124"/>
      <c r="C3" s="94" t="s">
        <v>0</v>
      </c>
    </row>
    <row r="4" spans="1:3" ht="15" thickBot="1">
      <c r="A4" s="125" t="s">
        <v>1</v>
      </c>
      <c r="B4" s="124"/>
      <c r="C4" s="95" t="s">
        <v>2</v>
      </c>
    </row>
    <row r="5" spans="1:3" ht="17.45" customHeight="1" thickBot="1">
      <c r="A5" s="126" t="s">
        <v>3</v>
      </c>
      <c r="B5" s="127" t="s">
        <v>4</v>
      </c>
      <c r="C5" s="96">
        <v>0</v>
      </c>
    </row>
    <row r="6" spans="1:3" ht="17.45" customHeight="1" thickBot="1">
      <c r="A6" s="126" t="s">
        <v>5</v>
      </c>
      <c r="B6" s="128" t="s">
        <v>6</v>
      </c>
      <c r="C6" s="96">
        <v>0</v>
      </c>
    </row>
    <row r="7" spans="1:3" ht="17.45" customHeight="1" thickBot="1">
      <c r="A7" s="126" t="s">
        <v>7</v>
      </c>
      <c r="B7" s="129" t="s">
        <v>8</v>
      </c>
      <c r="C7" s="96">
        <v>0</v>
      </c>
    </row>
    <row r="8" spans="1:3" ht="17.45" customHeight="1" thickBot="1">
      <c r="A8" s="126" t="s">
        <v>9</v>
      </c>
      <c r="B8" s="129" t="s">
        <v>10</v>
      </c>
      <c r="C8" s="96">
        <v>0</v>
      </c>
    </row>
    <row r="9" spans="1:3" ht="17.45" customHeight="1" thickBot="1">
      <c r="A9" s="126" t="s">
        <v>11</v>
      </c>
      <c r="B9" s="129" t="s">
        <v>12</v>
      </c>
      <c r="C9" s="96">
        <v>2178441.9929972617</v>
      </c>
    </row>
    <row r="10" spans="1:3" ht="17.45" customHeight="1" thickBot="1">
      <c r="A10" s="130" t="s">
        <v>13</v>
      </c>
      <c r="B10" s="129" t="s">
        <v>14</v>
      </c>
      <c r="C10" s="96">
        <v>0</v>
      </c>
    </row>
    <row r="11" spans="1:3" ht="17.45" customHeight="1" thickBot="1">
      <c r="A11" s="130" t="s">
        <v>15</v>
      </c>
      <c r="B11" s="129" t="s">
        <v>16</v>
      </c>
      <c r="C11" s="96">
        <v>0</v>
      </c>
    </row>
    <row r="12" spans="1:3" ht="17.45" customHeight="1" thickBot="1">
      <c r="A12" s="130" t="s">
        <v>17</v>
      </c>
      <c r="B12" s="129" t="s">
        <v>18</v>
      </c>
      <c r="C12" s="96">
        <v>405.14573802227397</v>
      </c>
    </row>
    <row r="13" spans="1:3" ht="17.45" customHeight="1" thickBot="1">
      <c r="A13" s="131" t="s">
        <v>19</v>
      </c>
      <c r="B13" s="129" t="s">
        <v>20</v>
      </c>
      <c r="C13" s="96">
        <v>405.14573802227397</v>
      </c>
    </row>
    <row r="14" spans="1:3" ht="17.45" customHeight="1" thickBot="1">
      <c r="A14" s="131" t="s">
        <v>21</v>
      </c>
      <c r="B14" s="129" t="s">
        <v>22</v>
      </c>
      <c r="C14" s="96">
        <v>0</v>
      </c>
    </row>
    <row r="15" spans="1:3" ht="17.45" customHeight="1" thickBot="1">
      <c r="A15" s="130" t="s">
        <v>23</v>
      </c>
      <c r="B15" s="129" t="s">
        <v>24</v>
      </c>
      <c r="C15" s="96">
        <v>1687803.2197782102</v>
      </c>
    </row>
    <row r="16" spans="1:3" ht="17.45" customHeight="1" thickBot="1">
      <c r="A16" s="131" t="s">
        <v>25</v>
      </c>
      <c r="B16" s="129" t="s">
        <v>26</v>
      </c>
      <c r="C16" s="96">
        <v>650159.78225536004</v>
      </c>
    </row>
    <row r="17" spans="1:3" ht="17.45" customHeight="1" thickBot="1">
      <c r="A17" s="131" t="s">
        <v>27</v>
      </c>
      <c r="B17" s="129" t="s">
        <v>28</v>
      </c>
      <c r="C17" s="96">
        <v>1037643.43752285</v>
      </c>
    </row>
    <row r="18" spans="1:3" ht="17.45" customHeight="1" thickBot="1">
      <c r="A18" s="131" t="s">
        <v>29</v>
      </c>
      <c r="B18" s="129" t="s">
        <v>30</v>
      </c>
      <c r="C18" s="96">
        <v>0</v>
      </c>
    </row>
    <row r="19" spans="1:3" ht="17.45" customHeight="1" thickBot="1">
      <c r="A19" s="131" t="s">
        <v>31</v>
      </c>
      <c r="B19" s="129" t="s">
        <v>32</v>
      </c>
      <c r="C19" s="96">
        <v>0</v>
      </c>
    </row>
    <row r="20" spans="1:3" ht="17.45" customHeight="1" thickBot="1">
      <c r="A20" s="130" t="s">
        <v>33</v>
      </c>
      <c r="B20" s="129" t="s">
        <v>34</v>
      </c>
      <c r="C20" s="96">
        <v>490233.62748102902</v>
      </c>
    </row>
    <row r="21" spans="1:3" ht="17.45" customHeight="1" thickBot="1">
      <c r="A21" s="130" t="s">
        <v>35</v>
      </c>
      <c r="B21" s="129" t="s">
        <v>36</v>
      </c>
      <c r="C21" s="96">
        <v>0</v>
      </c>
    </row>
    <row r="22" spans="1:3" ht="17.45" customHeight="1" thickBot="1">
      <c r="A22" s="130" t="s">
        <v>37</v>
      </c>
      <c r="B22" s="129" t="s">
        <v>38</v>
      </c>
      <c r="C22" s="96">
        <v>0</v>
      </c>
    </row>
    <row r="23" spans="1:3" ht="17.45" customHeight="1" thickBot="1">
      <c r="A23" s="130" t="s">
        <v>39</v>
      </c>
      <c r="B23" s="129" t="s">
        <v>40</v>
      </c>
      <c r="C23" s="96">
        <v>0</v>
      </c>
    </row>
    <row r="24" spans="1:3" ht="17.45" customHeight="1" thickBot="1">
      <c r="A24" s="126" t="s">
        <v>41</v>
      </c>
      <c r="B24" s="129" t="s">
        <v>42</v>
      </c>
      <c r="C24" s="96">
        <v>3886625.3260431201</v>
      </c>
    </row>
    <row r="25" spans="1:3" ht="17.45" customHeight="1" thickBot="1">
      <c r="A25" s="126" t="s">
        <v>43</v>
      </c>
      <c r="B25" s="129" t="s">
        <v>44</v>
      </c>
      <c r="C25" s="96">
        <v>0</v>
      </c>
    </row>
    <row r="26" spans="1:3" ht="17.45" customHeight="1" thickBot="1">
      <c r="A26" s="130" t="s">
        <v>45</v>
      </c>
      <c r="B26" s="129" t="s">
        <v>46</v>
      </c>
      <c r="C26" s="96">
        <v>0</v>
      </c>
    </row>
    <row r="27" spans="1:3" ht="17.45" customHeight="1" thickBot="1">
      <c r="A27" s="130" t="s">
        <v>47</v>
      </c>
      <c r="B27" s="129" t="s">
        <v>48</v>
      </c>
      <c r="C27" s="96">
        <v>0</v>
      </c>
    </row>
    <row r="28" spans="1:3" ht="17.45" customHeight="1" thickBot="1">
      <c r="A28" s="130" t="s">
        <v>49</v>
      </c>
      <c r="B28" s="129" t="s">
        <v>50</v>
      </c>
      <c r="C28" s="96">
        <v>0</v>
      </c>
    </row>
    <row r="29" spans="1:3" ht="17.45" customHeight="1" thickBot="1">
      <c r="A29" s="126" t="s">
        <v>51</v>
      </c>
      <c r="B29" s="129" t="s">
        <v>52</v>
      </c>
      <c r="C29" s="96">
        <v>317192.42800000001</v>
      </c>
    </row>
    <row r="30" spans="1:3" ht="17.45" customHeight="1" thickBot="1">
      <c r="A30" s="130" t="s">
        <v>53</v>
      </c>
      <c r="B30" s="129" t="s">
        <v>54</v>
      </c>
      <c r="C30" s="96">
        <v>0</v>
      </c>
    </row>
    <row r="31" spans="1:3" ht="17.45" customHeight="1" thickBot="1">
      <c r="A31" s="131" t="s">
        <v>55</v>
      </c>
      <c r="B31" s="129" t="s">
        <v>56</v>
      </c>
      <c r="C31" s="96">
        <v>0</v>
      </c>
    </row>
    <row r="32" spans="1:3" ht="17.45" customHeight="1" thickBot="1">
      <c r="A32" s="131" t="s">
        <v>57</v>
      </c>
      <c r="B32" s="129" t="s">
        <v>58</v>
      </c>
      <c r="C32" s="96">
        <v>0</v>
      </c>
    </row>
    <row r="33" spans="1:3" ht="17.45" customHeight="1" thickBot="1">
      <c r="A33" s="130" t="s">
        <v>59</v>
      </c>
      <c r="B33" s="129" t="s">
        <v>60</v>
      </c>
      <c r="C33" s="96">
        <v>317192.42800000001</v>
      </c>
    </row>
    <row r="34" spans="1:3" ht="17.45" customHeight="1" thickBot="1">
      <c r="A34" s="131" t="s">
        <v>61</v>
      </c>
      <c r="B34" s="129" t="s">
        <v>62</v>
      </c>
      <c r="C34" s="96">
        <v>295718.86099999998</v>
      </c>
    </row>
    <row r="35" spans="1:3" ht="17.45" customHeight="1" thickBot="1">
      <c r="A35" s="131" t="s">
        <v>63</v>
      </c>
      <c r="B35" s="129" t="s">
        <v>64</v>
      </c>
      <c r="C35" s="96">
        <v>21473.566999999999</v>
      </c>
    </row>
    <row r="36" spans="1:3" ht="17.45" customHeight="1" thickBot="1">
      <c r="A36" s="130" t="s">
        <v>65</v>
      </c>
      <c r="B36" s="129" t="s">
        <v>66</v>
      </c>
      <c r="C36" s="96">
        <v>0</v>
      </c>
    </row>
    <row r="37" spans="1:3" ht="17.45" customHeight="1" thickBot="1">
      <c r="A37" s="126" t="s">
        <v>67</v>
      </c>
      <c r="B37" s="129" t="s">
        <v>68</v>
      </c>
      <c r="C37" s="96">
        <v>0</v>
      </c>
    </row>
    <row r="38" spans="1:3" ht="17.45" customHeight="1" thickBot="1">
      <c r="A38" s="126" t="s">
        <v>69</v>
      </c>
      <c r="B38" s="129" t="s">
        <v>70</v>
      </c>
      <c r="C38" s="96">
        <v>780458.91500000004</v>
      </c>
    </row>
    <row r="39" spans="1:3" ht="17.45" customHeight="1" thickBot="1">
      <c r="A39" s="126" t="s">
        <v>71</v>
      </c>
      <c r="B39" s="129" t="s">
        <v>72</v>
      </c>
      <c r="C39" s="96">
        <v>48862.398000000001</v>
      </c>
    </row>
    <row r="40" spans="1:3" ht="17.45" customHeight="1" thickBot="1">
      <c r="A40" s="126" t="s">
        <v>73</v>
      </c>
      <c r="B40" s="129" t="s">
        <v>74</v>
      </c>
      <c r="C40" s="96">
        <v>0</v>
      </c>
    </row>
    <row r="41" spans="1:3" ht="17.45" customHeight="1" thickBot="1">
      <c r="A41" s="126" t="s">
        <v>75</v>
      </c>
      <c r="B41" s="129" t="s">
        <v>76</v>
      </c>
      <c r="C41" s="96">
        <v>0</v>
      </c>
    </row>
    <row r="42" spans="1:3" ht="17.45" customHeight="1" thickBot="1">
      <c r="A42" s="126" t="s">
        <v>77</v>
      </c>
      <c r="B42" s="129" t="s">
        <v>78</v>
      </c>
      <c r="C42" s="96">
        <v>0</v>
      </c>
    </row>
    <row r="43" spans="1:3" ht="17.45" customHeight="1" thickBot="1">
      <c r="A43" s="126" t="s">
        <v>79</v>
      </c>
      <c r="B43" s="129" t="s">
        <v>80</v>
      </c>
      <c r="C43" s="96">
        <v>191208.97476910503</v>
      </c>
    </row>
    <row r="44" spans="1:3" ht="17.45" customHeight="1" thickBot="1">
      <c r="A44" s="126" t="s">
        <v>81</v>
      </c>
      <c r="B44" s="132" t="s">
        <v>82</v>
      </c>
      <c r="C44" s="96">
        <v>0</v>
      </c>
    </row>
    <row r="45" spans="1:3" ht="17.45" customHeight="1" thickBot="1">
      <c r="A45" s="125" t="s">
        <v>83</v>
      </c>
      <c r="B45" s="127" t="s">
        <v>84</v>
      </c>
      <c r="C45" s="96">
        <v>7402790.034809486</v>
      </c>
    </row>
    <row r="46" spans="1:3" ht="17.45" customHeight="1" thickBot="1">
      <c r="A46" s="125" t="s">
        <v>85</v>
      </c>
      <c r="B46" s="124"/>
      <c r="C46" s="96"/>
    </row>
    <row r="47" spans="1:3" ht="17.45" customHeight="1" thickBot="1">
      <c r="A47" s="126" t="s">
        <v>86</v>
      </c>
      <c r="B47" s="133" t="s">
        <v>87</v>
      </c>
      <c r="C47" s="96">
        <v>0</v>
      </c>
    </row>
    <row r="48" spans="1:3" ht="17.45" customHeight="1" thickBot="1">
      <c r="A48" s="130" t="s">
        <v>88</v>
      </c>
      <c r="B48" s="128" t="s">
        <v>89</v>
      </c>
      <c r="C48" s="96">
        <v>0</v>
      </c>
    </row>
    <row r="49" spans="1:3" ht="17.45" customHeight="1" thickBot="1">
      <c r="A49" s="131" t="s">
        <v>90</v>
      </c>
      <c r="B49" s="129" t="s">
        <v>91</v>
      </c>
      <c r="C49" s="96">
        <v>0</v>
      </c>
    </row>
    <row r="50" spans="1:3" ht="17.45" customHeight="1" thickBot="1">
      <c r="A50" s="131" t="s">
        <v>92</v>
      </c>
      <c r="B50" s="129" t="s">
        <v>93</v>
      </c>
      <c r="C50" s="96">
        <v>0</v>
      </c>
    </row>
    <row r="51" spans="1:3" ht="17.45" customHeight="1" thickBot="1">
      <c r="A51" s="131" t="s">
        <v>94</v>
      </c>
      <c r="B51" s="129" t="s">
        <v>95</v>
      </c>
      <c r="C51" s="96">
        <v>0</v>
      </c>
    </row>
    <row r="52" spans="1:3" ht="17.45" customHeight="1" thickBot="1">
      <c r="A52" s="130" t="s">
        <v>96</v>
      </c>
      <c r="B52" s="129" t="s">
        <v>97</v>
      </c>
      <c r="C52" s="96">
        <v>0</v>
      </c>
    </row>
    <row r="53" spans="1:3" ht="17.45" customHeight="1" thickBot="1">
      <c r="A53" s="131" t="s">
        <v>90</v>
      </c>
      <c r="B53" s="129" t="s">
        <v>98</v>
      </c>
      <c r="C53" s="96">
        <v>0</v>
      </c>
    </row>
    <row r="54" spans="1:3" ht="17.45" customHeight="1" thickBot="1">
      <c r="A54" s="131" t="s">
        <v>92</v>
      </c>
      <c r="B54" s="129" t="s">
        <v>99</v>
      </c>
      <c r="C54" s="96">
        <v>0</v>
      </c>
    </row>
    <row r="55" spans="1:3" ht="17.45" customHeight="1" thickBot="1">
      <c r="A55" s="131" t="s">
        <v>94</v>
      </c>
      <c r="B55" s="129" t="s">
        <v>100</v>
      </c>
      <c r="C55" s="96">
        <v>0</v>
      </c>
    </row>
    <row r="56" spans="1:3" ht="17.45" customHeight="1" thickBot="1">
      <c r="A56" s="126" t="s">
        <v>101</v>
      </c>
      <c r="B56" s="129" t="s">
        <v>102</v>
      </c>
      <c r="C56" s="96">
        <v>1083432.6710000001</v>
      </c>
    </row>
    <row r="57" spans="1:3" ht="17.45" customHeight="1" thickBot="1">
      <c r="A57" s="130" t="s">
        <v>103</v>
      </c>
      <c r="B57" s="129" t="s">
        <v>104</v>
      </c>
      <c r="C57" s="96">
        <v>765377.45299999998</v>
      </c>
    </row>
    <row r="58" spans="1:3" ht="17.45" customHeight="1" thickBot="1">
      <c r="A58" s="131" t="s">
        <v>90</v>
      </c>
      <c r="B58" s="129" t="s">
        <v>105</v>
      </c>
      <c r="C58" s="96">
        <v>0</v>
      </c>
    </row>
    <row r="59" spans="1:3" ht="17.45" customHeight="1" thickBot="1">
      <c r="A59" s="131" t="s">
        <v>92</v>
      </c>
      <c r="B59" s="129" t="s">
        <v>106</v>
      </c>
      <c r="C59" s="96">
        <v>730536.90899999999</v>
      </c>
    </row>
    <row r="60" spans="1:3" ht="17.45" customHeight="1" thickBot="1">
      <c r="A60" s="131" t="s">
        <v>94</v>
      </c>
      <c r="B60" s="129" t="s">
        <v>107</v>
      </c>
      <c r="C60" s="96">
        <v>34840.544000000002</v>
      </c>
    </row>
    <row r="61" spans="1:3" ht="17.45" customHeight="1" thickBot="1">
      <c r="A61" s="130" t="s">
        <v>108</v>
      </c>
      <c r="B61" s="129" t="s">
        <v>109</v>
      </c>
      <c r="C61" s="96">
        <v>318055.21799999999</v>
      </c>
    </row>
    <row r="62" spans="1:3" ht="17.45" customHeight="1" thickBot="1">
      <c r="A62" s="131" t="s">
        <v>90</v>
      </c>
      <c r="B62" s="129" t="s">
        <v>110</v>
      </c>
      <c r="C62" s="96">
        <v>0</v>
      </c>
    </row>
    <row r="63" spans="1:3" ht="17.45" customHeight="1" thickBot="1">
      <c r="A63" s="131" t="s">
        <v>92</v>
      </c>
      <c r="B63" s="129" t="s">
        <v>111</v>
      </c>
      <c r="C63" s="96">
        <v>299961.97100000002</v>
      </c>
    </row>
    <row r="64" spans="1:3" ht="17.45" customHeight="1" thickBot="1">
      <c r="A64" s="131" t="s">
        <v>94</v>
      </c>
      <c r="B64" s="129" t="s">
        <v>112</v>
      </c>
      <c r="C64" s="96">
        <v>18093.246999999999</v>
      </c>
    </row>
    <row r="65" spans="1:3" ht="17.45" customHeight="1" thickBot="1">
      <c r="A65" s="126" t="s">
        <v>113</v>
      </c>
      <c r="B65" s="129" t="s">
        <v>114</v>
      </c>
      <c r="C65" s="96">
        <v>3886625.3260431201</v>
      </c>
    </row>
    <row r="66" spans="1:3" ht="17.45" customHeight="1" thickBot="1">
      <c r="A66" s="130" t="s">
        <v>90</v>
      </c>
      <c r="B66" s="129" t="s">
        <v>115</v>
      </c>
      <c r="C66" s="96">
        <v>3886625.3260431201</v>
      </c>
    </row>
    <row r="67" spans="1:3" ht="17.45" customHeight="1" thickBot="1">
      <c r="A67" s="130" t="s">
        <v>92</v>
      </c>
      <c r="B67" s="129" t="s">
        <v>116</v>
      </c>
      <c r="C67" s="96">
        <v>0</v>
      </c>
    </row>
    <row r="68" spans="1:3" ht="17.45" customHeight="1" thickBot="1">
      <c r="A68" s="130" t="s">
        <v>94</v>
      </c>
      <c r="B68" s="129" t="s">
        <v>117</v>
      </c>
      <c r="C68" s="96">
        <v>0</v>
      </c>
    </row>
    <row r="69" spans="1:3" ht="17.45" customHeight="1" thickBot="1">
      <c r="A69" s="126" t="s">
        <v>118</v>
      </c>
      <c r="B69" s="129" t="s">
        <v>119</v>
      </c>
      <c r="C69" s="96">
        <v>0</v>
      </c>
    </row>
    <row r="70" spans="1:3" ht="17.45" customHeight="1" thickBot="1">
      <c r="A70" s="126" t="s">
        <v>120</v>
      </c>
      <c r="B70" s="129" t="s">
        <v>121</v>
      </c>
      <c r="C70" s="96">
        <v>0</v>
      </c>
    </row>
    <row r="71" spans="1:3" ht="17.45" customHeight="1" thickBot="1">
      <c r="A71" s="126" t="s">
        <v>122</v>
      </c>
      <c r="B71" s="129" t="s">
        <v>123</v>
      </c>
      <c r="C71" s="96">
        <v>0</v>
      </c>
    </row>
    <row r="72" spans="1:3" ht="17.45" customHeight="1" thickBot="1">
      <c r="A72" s="126" t="s">
        <v>124</v>
      </c>
      <c r="B72" s="129" t="s">
        <v>125</v>
      </c>
      <c r="C72" s="96">
        <v>0</v>
      </c>
    </row>
    <row r="73" spans="1:3" ht="17.45" customHeight="1" thickBot="1">
      <c r="A73" s="126" t="s">
        <v>126</v>
      </c>
      <c r="B73" s="129" t="s">
        <v>127</v>
      </c>
      <c r="C73" s="96">
        <v>84400.907000000007</v>
      </c>
    </row>
    <row r="74" spans="1:3" ht="17.45" customHeight="1" thickBot="1">
      <c r="A74" s="126" t="s">
        <v>35</v>
      </c>
      <c r="B74" s="129" t="s">
        <v>128</v>
      </c>
      <c r="C74" s="96">
        <v>0</v>
      </c>
    </row>
    <row r="75" spans="1:3" ht="17.45" customHeight="1" thickBot="1">
      <c r="A75" s="126" t="s">
        <v>129</v>
      </c>
      <c r="B75" s="129" t="s">
        <v>130</v>
      </c>
      <c r="C75" s="96">
        <v>0</v>
      </c>
    </row>
    <row r="76" spans="1:3" ht="17.45" customHeight="1" thickBot="1">
      <c r="A76" s="126" t="s">
        <v>131</v>
      </c>
      <c r="B76" s="129" t="s">
        <v>132</v>
      </c>
      <c r="C76" s="96">
        <v>0</v>
      </c>
    </row>
    <row r="77" spans="1:3" ht="17.45" customHeight="1" thickBot="1">
      <c r="A77" s="126" t="s">
        <v>133</v>
      </c>
      <c r="B77" s="129" t="s">
        <v>134</v>
      </c>
      <c r="C77" s="96">
        <v>153223.62800000003</v>
      </c>
    </row>
    <row r="78" spans="1:3" ht="17.45" customHeight="1" thickBot="1">
      <c r="A78" s="126" t="s">
        <v>135</v>
      </c>
      <c r="B78" s="129" t="s">
        <v>136</v>
      </c>
      <c r="C78" s="96">
        <v>0</v>
      </c>
    </row>
    <row r="79" spans="1:3" ht="17.45" customHeight="1" thickBot="1">
      <c r="A79" s="126" t="s">
        <v>137</v>
      </c>
      <c r="B79" s="129" t="s">
        <v>138</v>
      </c>
      <c r="C79" s="96">
        <v>0</v>
      </c>
    </row>
    <row r="80" spans="1:3" ht="17.45" customHeight="1" thickBot="1">
      <c r="A80" s="126" t="s">
        <v>139</v>
      </c>
      <c r="B80" s="129" t="s">
        <v>140</v>
      </c>
      <c r="C80" s="96">
        <v>0</v>
      </c>
    </row>
    <row r="81" spans="1:3" ht="17.45" customHeight="1" thickBot="1">
      <c r="A81" s="130" t="s">
        <v>141</v>
      </c>
      <c r="B81" s="129" t="s">
        <v>142</v>
      </c>
      <c r="C81" s="96">
        <v>0</v>
      </c>
    </row>
    <row r="82" spans="1:3" ht="17.45" customHeight="1" thickBot="1">
      <c r="A82" s="130" t="s">
        <v>143</v>
      </c>
      <c r="B82" s="129" t="s">
        <v>144</v>
      </c>
      <c r="C82" s="96">
        <v>0</v>
      </c>
    </row>
    <row r="83" spans="1:3" ht="17.45" customHeight="1" thickBot="1">
      <c r="A83" s="126" t="s">
        <v>145</v>
      </c>
      <c r="B83" s="129" t="s">
        <v>146</v>
      </c>
      <c r="C83" s="96">
        <v>154703.53999999998</v>
      </c>
    </row>
    <row r="84" spans="1:3" ht="17.45" customHeight="1" thickBot="1">
      <c r="A84" s="125" t="s">
        <v>147</v>
      </c>
      <c r="B84" s="129" t="s">
        <v>148</v>
      </c>
      <c r="C84" s="96">
        <v>5362386.072043119</v>
      </c>
    </row>
    <row r="85" spans="1:3" ht="15" thickBot="1">
      <c r="A85" s="125" t="s">
        <v>149</v>
      </c>
      <c r="B85" s="134" t="s">
        <v>150</v>
      </c>
      <c r="C85" s="96">
        <v>2040403.962766367</v>
      </c>
    </row>
    <row r="86" spans="1:3">
      <c r="A86" s="135"/>
    </row>
    <row r="87" spans="1:3">
      <c r="A87" s="103" t="s">
        <v>600</v>
      </c>
    </row>
    <row r="88" spans="1:3">
      <c r="A88" s="136"/>
    </row>
    <row r="175" spans="1:1">
      <c r="A175" s="137"/>
    </row>
    <row r="234" spans="1:1">
      <c r="A234" s="137"/>
    </row>
    <row r="328" spans="1:1">
      <c r="A328" s="137"/>
    </row>
    <row r="371" spans="1:1">
      <c r="A371" s="137"/>
    </row>
    <row r="382" spans="1:1">
      <c r="A382" s="137"/>
    </row>
    <row r="383" spans="1:1">
      <c r="A383" s="137"/>
    </row>
    <row r="392" spans="1:1">
      <c r="A392" s="137"/>
    </row>
    <row r="393" spans="1:1">
      <c r="A393" s="137"/>
    </row>
    <row r="448" spans="1:1">
      <c r="A448" s="137"/>
    </row>
    <row r="449" spans="1:1">
      <c r="A449" s="137"/>
    </row>
    <row r="530" spans="1:1">
      <c r="A530" s="137"/>
    </row>
    <row r="531" spans="1:1">
      <c r="A531" s="137"/>
    </row>
    <row r="599" spans="1:1">
      <c r="A599" s="137"/>
    </row>
    <row r="600" spans="1:1">
      <c r="A600" s="137"/>
    </row>
    <row r="623" spans="1:1">
      <c r="A623" s="137"/>
    </row>
    <row r="624" spans="1:1">
      <c r="A624" s="137"/>
    </row>
    <row r="660" spans="1:1">
      <c r="A660" s="137"/>
    </row>
    <row r="661" spans="1:1">
      <c r="A661" s="137"/>
    </row>
    <row r="683" spans="1:1">
      <c r="A683" s="137"/>
    </row>
    <row r="684" spans="1:1">
      <c r="A684" s="137"/>
    </row>
    <row r="714" spans="1:1">
      <c r="A714" s="137"/>
    </row>
    <row r="762" spans="1:1">
      <c r="A762" s="137"/>
    </row>
  </sheetData>
  <mergeCells count="1">
    <mergeCell ref="A1: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zoomScale="85" zoomScaleNormal="85" workbookViewId="0">
      <selection sqref="A1:A2"/>
    </sheetView>
  </sheetViews>
  <sheetFormatPr defaultRowHeight="14.25"/>
  <cols>
    <col min="1" max="1" width="66" style="123" bestFit="1" customWidth="1"/>
    <col min="2" max="2" width="9.140625" style="123"/>
    <col min="3" max="11" width="17.140625" style="123" customWidth="1"/>
    <col min="12" max="16384" width="9.140625" style="123"/>
  </cols>
  <sheetData>
    <row r="1" spans="1:11" ht="19.5" customHeight="1">
      <c r="A1" s="104" t="s">
        <v>598</v>
      </c>
      <c r="B1" s="97"/>
      <c r="C1" s="99">
        <v>1</v>
      </c>
      <c r="D1" s="99">
        <v>2</v>
      </c>
      <c r="E1" s="99">
        <v>3</v>
      </c>
      <c r="F1" s="99">
        <v>4</v>
      </c>
      <c r="G1" s="99">
        <v>5</v>
      </c>
      <c r="H1" s="99">
        <v>6</v>
      </c>
      <c r="I1" s="99">
        <v>7</v>
      </c>
      <c r="J1" s="99">
        <v>8</v>
      </c>
      <c r="K1" s="99">
        <v>9</v>
      </c>
    </row>
    <row r="2" spans="1:11" ht="19.5" customHeight="1">
      <c r="A2" s="104"/>
      <c r="B2" s="97"/>
      <c r="C2" s="100"/>
      <c r="D2" s="100"/>
      <c r="E2" s="100"/>
      <c r="F2" s="100"/>
      <c r="G2" s="100"/>
      <c r="H2" s="100"/>
      <c r="I2" s="100"/>
      <c r="J2" s="100"/>
      <c r="K2" s="100"/>
    </row>
    <row r="3" spans="1:11" ht="26.45" hidden="1" customHeight="1" thickBot="1">
      <c r="A3" s="124"/>
      <c r="B3" s="124"/>
      <c r="C3" s="138" t="s">
        <v>151</v>
      </c>
      <c r="D3" s="139"/>
      <c r="E3" s="139"/>
      <c r="F3" s="139"/>
      <c r="G3" s="139"/>
      <c r="H3" s="139"/>
      <c r="I3" s="139"/>
      <c r="J3" s="139"/>
      <c r="K3" s="140"/>
    </row>
    <row r="4" spans="1:11" ht="51.75" hidden="1" thickBot="1">
      <c r="A4" s="124"/>
      <c r="B4" s="124"/>
      <c r="C4" s="141" t="s">
        <v>152</v>
      </c>
      <c r="D4" s="142" t="s">
        <v>153</v>
      </c>
      <c r="E4" s="142" t="s">
        <v>154</v>
      </c>
      <c r="F4" s="142" t="s">
        <v>155</v>
      </c>
      <c r="G4" s="142" t="s">
        <v>156</v>
      </c>
      <c r="H4" s="142" t="s">
        <v>157</v>
      </c>
      <c r="I4" s="142" t="s">
        <v>158</v>
      </c>
      <c r="J4" s="142" t="s">
        <v>159</v>
      </c>
      <c r="K4" s="143" t="s">
        <v>160</v>
      </c>
    </row>
    <row r="5" spans="1:11" ht="15" hidden="1" thickBot="1">
      <c r="A5" s="124"/>
      <c r="B5" s="124"/>
      <c r="C5" s="144" t="s">
        <v>2</v>
      </c>
      <c r="D5" s="145" t="s">
        <v>161</v>
      </c>
      <c r="E5" s="145" t="s">
        <v>162</v>
      </c>
      <c r="F5" s="145" t="s">
        <v>163</v>
      </c>
      <c r="G5" s="145" t="s">
        <v>164</v>
      </c>
      <c r="H5" s="145" t="s">
        <v>165</v>
      </c>
      <c r="I5" s="145" t="s">
        <v>166</v>
      </c>
      <c r="J5" s="145" t="s">
        <v>167</v>
      </c>
      <c r="K5" s="146" t="s">
        <v>168</v>
      </c>
    </row>
    <row r="6" spans="1:11" ht="15" hidden="1" thickBot="1">
      <c r="A6" s="147" t="s">
        <v>169</v>
      </c>
      <c r="B6" s="148"/>
      <c r="C6" s="148"/>
      <c r="D6" s="148"/>
      <c r="E6" s="148"/>
      <c r="F6" s="148"/>
      <c r="G6" s="148"/>
      <c r="H6" s="148"/>
      <c r="I6" s="148"/>
      <c r="J6" s="148"/>
      <c r="K6" s="149"/>
    </row>
    <row r="7" spans="1:11" ht="19.149999999999999" hidden="1" customHeight="1" thickBot="1">
      <c r="A7" s="150" t="s">
        <v>170</v>
      </c>
      <c r="B7" s="151" t="s">
        <v>20</v>
      </c>
      <c r="C7" s="152"/>
      <c r="D7" s="152"/>
      <c r="E7" s="152"/>
      <c r="F7" s="152"/>
      <c r="G7" s="152"/>
      <c r="H7" s="152"/>
      <c r="I7" s="152"/>
      <c r="J7" s="152"/>
      <c r="K7" s="152"/>
    </row>
    <row r="8" spans="1:11" ht="19.149999999999999" hidden="1" customHeight="1" thickBot="1">
      <c r="A8" s="150" t="s">
        <v>171</v>
      </c>
      <c r="B8" s="151" t="s">
        <v>22</v>
      </c>
      <c r="C8" s="152"/>
      <c r="D8" s="152"/>
      <c r="E8" s="152"/>
      <c r="F8" s="152"/>
      <c r="G8" s="152"/>
      <c r="H8" s="152"/>
      <c r="I8" s="152"/>
      <c r="J8" s="152"/>
      <c r="K8" s="152"/>
    </row>
    <row r="9" spans="1:11" ht="19.149999999999999" hidden="1" customHeight="1" thickBot="1">
      <c r="A9" s="150" t="s">
        <v>172</v>
      </c>
      <c r="B9" s="151" t="s">
        <v>24</v>
      </c>
      <c r="C9" s="153"/>
      <c r="D9" s="153"/>
      <c r="E9" s="153"/>
      <c r="F9" s="153"/>
      <c r="G9" s="153"/>
      <c r="H9" s="153"/>
      <c r="I9" s="153"/>
      <c r="J9" s="153"/>
      <c r="K9" s="153"/>
    </row>
    <row r="10" spans="1:11" ht="19.149999999999999" hidden="1" customHeight="1" thickBot="1">
      <c r="A10" s="150" t="s">
        <v>173</v>
      </c>
      <c r="B10" s="151" t="s">
        <v>26</v>
      </c>
      <c r="C10" s="152"/>
      <c r="D10" s="152"/>
      <c r="E10" s="152"/>
      <c r="F10" s="152"/>
      <c r="G10" s="152"/>
      <c r="H10" s="152"/>
      <c r="I10" s="152"/>
      <c r="J10" s="152"/>
      <c r="K10" s="152"/>
    </row>
    <row r="11" spans="1:11" ht="19.149999999999999" hidden="1" customHeight="1" thickBot="1">
      <c r="A11" s="150" t="s">
        <v>174</v>
      </c>
      <c r="B11" s="151" t="s">
        <v>38</v>
      </c>
      <c r="C11" s="152"/>
      <c r="D11" s="152"/>
      <c r="E11" s="152"/>
      <c r="F11" s="152"/>
      <c r="G11" s="152"/>
      <c r="H11" s="152"/>
      <c r="I11" s="152"/>
      <c r="J11" s="152"/>
      <c r="K11" s="152"/>
    </row>
    <row r="12" spans="1:11" ht="19.149999999999999" hidden="1" customHeight="1" thickBot="1">
      <c r="A12" s="154" t="s">
        <v>175</v>
      </c>
      <c r="B12" s="155"/>
      <c r="C12" s="155"/>
      <c r="D12" s="155"/>
      <c r="E12" s="155"/>
      <c r="F12" s="155"/>
      <c r="G12" s="155"/>
      <c r="H12" s="155"/>
      <c r="I12" s="155"/>
      <c r="J12" s="155"/>
      <c r="K12" s="156"/>
    </row>
    <row r="13" spans="1:11" ht="19.149999999999999" hidden="1" customHeight="1" thickBot="1">
      <c r="A13" s="150" t="s">
        <v>170</v>
      </c>
      <c r="B13" s="151" t="s">
        <v>40</v>
      </c>
      <c r="C13" s="152"/>
      <c r="D13" s="152"/>
      <c r="E13" s="152"/>
      <c r="F13" s="152"/>
      <c r="G13" s="152"/>
      <c r="H13" s="152"/>
      <c r="I13" s="152"/>
      <c r="J13" s="152"/>
      <c r="K13" s="152"/>
    </row>
    <row r="14" spans="1:11" ht="19.149999999999999" hidden="1" customHeight="1" thickBot="1">
      <c r="A14" s="150" t="s">
        <v>171</v>
      </c>
      <c r="B14" s="151" t="s">
        <v>42</v>
      </c>
      <c r="C14" s="152"/>
      <c r="D14" s="152"/>
      <c r="E14" s="152"/>
      <c r="F14" s="152"/>
      <c r="G14" s="152"/>
      <c r="H14" s="152"/>
      <c r="I14" s="152"/>
      <c r="J14" s="152"/>
      <c r="K14" s="152"/>
    </row>
    <row r="15" spans="1:11" ht="19.149999999999999" hidden="1" customHeight="1" thickBot="1">
      <c r="A15" s="150" t="s">
        <v>172</v>
      </c>
      <c r="B15" s="151" t="s">
        <v>44</v>
      </c>
      <c r="C15" s="153"/>
      <c r="D15" s="153"/>
      <c r="E15" s="153"/>
      <c r="F15" s="153"/>
      <c r="G15" s="153"/>
      <c r="H15" s="153"/>
      <c r="I15" s="153"/>
      <c r="J15" s="153"/>
      <c r="K15" s="153"/>
    </row>
    <row r="16" spans="1:11" ht="19.149999999999999" hidden="1" customHeight="1" thickBot="1">
      <c r="A16" s="150" t="s">
        <v>173</v>
      </c>
      <c r="B16" s="151" t="s">
        <v>46</v>
      </c>
      <c r="C16" s="152"/>
      <c r="D16" s="152"/>
      <c r="E16" s="152"/>
      <c r="F16" s="152"/>
      <c r="G16" s="152"/>
      <c r="H16" s="152"/>
      <c r="I16" s="152"/>
      <c r="J16" s="152"/>
      <c r="K16" s="152"/>
    </row>
    <row r="17" spans="1:11" ht="19.149999999999999" hidden="1" customHeight="1" thickBot="1">
      <c r="A17" s="150" t="s">
        <v>174</v>
      </c>
      <c r="B17" s="151" t="s">
        <v>58</v>
      </c>
      <c r="C17" s="152"/>
      <c r="D17" s="152"/>
      <c r="E17" s="152"/>
      <c r="F17" s="152"/>
      <c r="G17" s="152"/>
      <c r="H17" s="152"/>
      <c r="I17" s="152"/>
      <c r="J17" s="152"/>
      <c r="K17" s="152"/>
    </row>
    <row r="18" spans="1:11" ht="19.149999999999999" hidden="1" customHeight="1" thickBot="1">
      <c r="A18" s="154" t="s">
        <v>176</v>
      </c>
      <c r="B18" s="155"/>
      <c r="C18" s="155"/>
      <c r="D18" s="155"/>
      <c r="E18" s="155"/>
      <c r="F18" s="155"/>
      <c r="G18" s="155"/>
      <c r="H18" s="155"/>
      <c r="I18" s="155"/>
      <c r="J18" s="155"/>
      <c r="K18" s="156"/>
    </row>
    <row r="19" spans="1:11" ht="19.149999999999999" hidden="1" customHeight="1" thickBot="1">
      <c r="A19" s="150" t="s">
        <v>170</v>
      </c>
      <c r="B19" s="151" t="s">
        <v>60</v>
      </c>
      <c r="C19" s="152"/>
      <c r="D19" s="152"/>
      <c r="E19" s="152"/>
      <c r="F19" s="152"/>
      <c r="G19" s="152"/>
      <c r="H19" s="152"/>
      <c r="I19" s="152"/>
      <c r="J19" s="152"/>
      <c r="K19" s="152"/>
    </row>
    <row r="20" spans="1:11" ht="19.149999999999999" hidden="1" customHeight="1" thickBot="1">
      <c r="A20" s="150" t="s">
        <v>171</v>
      </c>
      <c r="B20" s="151" t="s">
        <v>62</v>
      </c>
      <c r="C20" s="152"/>
      <c r="D20" s="152"/>
      <c r="E20" s="152"/>
      <c r="F20" s="152"/>
      <c r="G20" s="152"/>
      <c r="H20" s="152"/>
      <c r="I20" s="152"/>
      <c r="J20" s="152"/>
      <c r="K20" s="152"/>
    </row>
    <row r="21" spans="1:11" ht="19.149999999999999" hidden="1" customHeight="1" thickBot="1">
      <c r="A21" s="150" t="s">
        <v>172</v>
      </c>
      <c r="B21" s="151" t="s">
        <v>64</v>
      </c>
      <c r="C21" s="153"/>
      <c r="D21" s="153"/>
      <c r="E21" s="153"/>
      <c r="F21" s="153"/>
      <c r="G21" s="153"/>
      <c r="H21" s="153"/>
      <c r="I21" s="153"/>
      <c r="J21" s="153"/>
      <c r="K21" s="153"/>
    </row>
    <row r="22" spans="1:11" ht="19.149999999999999" hidden="1" customHeight="1" thickBot="1">
      <c r="A22" s="150" t="s">
        <v>173</v>
      </c>
      <c r="B22" s="151" t="s">
        <v>66</v>
      </c>
      <c r="C22" s="152"/>
      <c r="D22" s="152"/>
      <c r="E22" s="152"/>
      <c r="F22" s="152"/>
      <c r="G22" s="152"/>
      <c r="H22" s="152"/>
      <c r="I22" s="152"/>
      <c r="J22" s="152"/>
      <c r="K22" s="152"/>
    </row>
    <row r="23" spans="1:11" ht="19.149999999999999" hidden="1" customHeight="1" thickBot="1">
      <c r="A23" s="150" t="s">
        <v>174</v>
      </c>
      <c r="B23" s="151" t="s">
        <v>78</v>
      </c>
      <c r="C23" s="152"/>
      <c r="D23" s="152"/>
      <c r="E23" s="152"/>
      <c r="F23" s="152"/>
      <c r="G23" s="152"/>
      <c r="H23" s="152"/>
      <c r="I23" s="152"/>
      <c r="J23" s="152"/>
      <c r="K23" s="152"/>
    </row>
    <row r="24" spans="1:11" ht="19.149999999999999" hidden="1" customHeight="1" thickBot="1">
      <c r="A24" s="154" t="s">
        <v>177</v>
      </c>
      <c r="B24" s="155"/>
      <c r="C24" s="155"/>
      <c r="D24" s="155"/>
      <c r="E24" s="155"/>
      <c r="F24" s="155"/>
      <c r="G24" s="155"/>
      <c r="H24" s="155"/>
      <c r="I24" s="155"/>
      <c r="J24" s="155"/>
      <c r="K24" s="156"/>
    </row>
    <row r="25" spans="1:11" ht="19.149999999999999" hidden="1" customHeight="1" thickBot="1">
      <c r="A25" s="150" t="s">
        <v>170</v>
      </c>
      <c r="B25" s="151" t="s">
        <v>80</v>
      </c>
      <c r="C25" s="152"/>
      <c r="D25" s="152"/>
      <c r="E25" s="152"/>
      <c r="F25" s="152"/>
      <c r="G25" s="152"/>
      <c r="H25" s="152"/>
      <c r="I25" s="152"/>
      <c r="J25" s="152"/>
      <c r="K25" s="152"/>
    </row>
    <row r="26" spans="1:11" ht="19.149999999999999" hidden="1" customHeight="1" thickBot="1">
      <c r="A26" s="150" t="s">
        <v>171</v>
      </c>
      <c r="B26" s="151" t="s">
        <v>82</v>
      </c>
      <c r="C26" s="152"/>
      <c r="D26" s="152"/>
      <c r="E26" s="152"/>
      <c r="F26" s="152"/>
      <c r="G26" s="152"/>
      <c r="H26" s="152"/>
      <c r="I26" s="152"/>
      <c r="J26" s="152"/>
      <c r="K26" s="152"/>
    </row>
    <row r="27" spans="1:11" ht="19.149999999999999" hidden="1" customHeight="1" thickBot="1">
      <c r="A27" s="150" t="s">
        <v>178</v>
      </c>
      <c r="B27" s="151" t="s">
        <v>179</v>
      </c>
      <c r="C27" s="153"/>
      <c r="D27" s="153"/>
      <c r="E27" s="153"/>
      <c r="F27" s="153"/>
      <c r="G27" s="153"/>
      <c r="H27" s="153"/>
      <c r="I27" s="153"/>
      <c r="J27" s="153"/>
      <c r="K27" s="153"/>
    </row>
    <row r="28" spans="1:11" ht="19.149999999999999" hidden="1" customHeight="1" thickBot="1">
      <c r="A28" s="150" t="s">
        <v>180</v>
      </c>
      <c r="B28" s="151" t="s">
        <v>181</v>
      </c>
      <c r="C28" s="152"/>
      <c r="D28" s="152"/>
      <c r="E28" s="152"/>
      <c r="F28" s="152"/>
      <c r="G28" s="152"/>
      <c r="H28" s="152"/>
      <c r="I28" s="152"/>
      <c r="J28" s="152"/>
      <c r="K28" s="152"/>
    </row>
    <row r="29" spans="1:11" ht="19.149999999999999" hidden="1" customHeight="1" thickBot="1">
      <c r="A29" s="150" t="s">
        <v>174</v>
      </c>
      <c r="B29" s="151" t="s">
        <v>84</v>
      </c>
      <c r="C29" s="152"/>
      <c r="D29" s="152"/>
      <c r="E29" s="152"/>
      <c r="F29" s="152"/>
      <c r="G29" s="152"/>
      <c r="H29" s="152"/>
      <c r="I29" s="152"/>
      <c r="J29" s="152"/>
      <c r="K29" s="152"/>
    </row>
    <row r="30" spans="1:11" ht="19.149999999999999" hidden="1" customHeight="1" thickBot="1">
      <c r="A30" s="151" t="s">
        <v>182</v>
      </c>
      <c r="B30" s="151" t="s">
        <v>95</v>
      </c>
      <c r="C30" s="152"/>
      <c r="D30" s="152"/>
      <c r="E30" s="152"/>
      <c r="F30" s="152"/>
      <c r="G30" s="152"/>
      <c r="H30" s="152"/>
      <c r="I30" s="152"/>
      <c r="J30" s="152"/>
      <c r="K30" s="152"/>
    </row>
    <row r="31" spans="1:11" ht="19.149999999999999" hidden="1" customHeight="1" thickBot="1">
      <c r="A31" s="151" t="s">
        <v>183</v>
      </c>
      <c r="B31" s="151" t="s">
        <v>184</v>
      </c>
      <c r="C31" s="153"/>
      <c r="D31" s="153"/>
      <c r="E31" s="153"/>
      <c r="F31" s="153"/>
      <c r="G31" s="153"/>
      <c r="H31" s="153"/>
      <c r="I31" s="153"/>
      <c r="J31" s="153"/>
      <c r="K31" s="153"/>
    </row>
    <row r="32" spans="1:11" ht="19.149999999999999" hidden="1" customHeight="1" thickBot="1">
      <c r="A32" s="151" t="s">
        <v>185</v>
      </c>
      <c r="B32" s="151" t="s">
        <v>186</v>
      </c>
      <c r="C32" s="153"/>
      <c r="D32" s="153"/>
      <c r="E32" s="153"/>
      <c r="F32" s="153"/>
      <c r="G32" s="153"/>
      <c r="H32" s="153"/>
      <c r="I32" s="153"/>
      <c r="J32" s="153"/>
      <c r="K32" s="153"/>
    </row>
    <row r="33" spans="1:12" ht="19.149999999999999" hidden="1" customHeight="1" thickBot="1">
      <c r="A33" s="157"/>
    </row>
    <row r="34" spans="1:12" ht="19.149999999999999" hidden="1" customHeight="1" thickBot="1">
      <c r="A34" s="157"/>
      <c r="C34" s="158">
        <v>10</v>
      </c>
      <c r="D34" s="159">
        <v>11</v>
      </c>
      <c r="E34" s="160">
        <v>12</v>
      </c>
      <c r="F34" s="161">
        <v>13</v>
      </c>
      <c r="G34" s="161">
        <v>14</v>
      </c>
      <c r="H34" s="161">
        <v>15</v>
      </c>
      <c r="I34" s="161">
        <v>16</v>
      </c>
      <c r="J34" s="161">
        <v>17</v>
      </c>
    </row>
    <row r="35" spans="1:12" ht="38.450000000000003" hidden="1" customHeight="1" thickBot="1">
      <c r="A35" s="124"/>
      <c r="B35" s="124"/>
      <c r="C35" s="138" t="s">
        <v>151</v>
      </c>
      <c r="D35" s="139"/>
      <c r="E35" s="140"/>
      <c r="F35" s="139" t="s">
        <v>187</v>
      </c>
      <c r="G35" s="139"/>
      <c r="H35" s="139"/>
      <c r="I35" s="162"/>
      <c r="J35" s="163" t="s">
        <v>188</v>
      </c>
    </row>
    <row r="36" spans="1:12" ht="31.15" hidden="1" customHeight="1" thickBot="1">
      <c r="A36" s="124"/>
      <c r="B36" s="124"/>
      <c r="C36" s="141" t="s">
        <v>189</v>
      </c>
      <c r="D36" s="142" t="s">
        <v>190</v>
      </c>
      <c r="E36" s="143" t="s">
        <v>191</v>
      </c>
      <c r="F36" s="164" t="s">
        <v>192</v>
      </c>
      <c r="G36" s="142" t="s">
        <v>193</v>
      </c>
      <c r="H36" s="142" t="s">
        <v>194</v>
      </c>
      <c r="I36" s="142" t="s">
        <v>195</v>
      </c>
      <c r="J36" s="165"/>
    </row>
    <row r="37" spans="1:12" ht="19.149999999999999" hidden="1" customHeight="1" thickBot="1">
      <c r="A37" s="124"/>
      <c r="B37" s="124"/>
      <c r="C37" s="166" t="s">
        <v>196</v>
      </c>
      <c r="D37" s="167" t="s">
        <v>197</v>
      </c>
      <c r="E37" s="168" t="s">
        <v>198</v>
      </c>
      <c r="F37" s="169" t="s">
        <v>199</v>
      </c>
      <c r="G37" s="167" t="s">
        <v>200</v>
      </c>
      <c r="H37" s="167" t="s">
        <v>201</v>
      </c>
      <c r="I37" s="167" t="s">
        <v>202</v>
      </c>
      <c r="J37" s="168" t="s">
        <v>203</v>
      </c>
    </row>
    <row r="38" spans="1:12" ht="19.149999999999999" hidden="1" customHeight="1" thickBot="1">
      <c r="A38" s="170" t="s">
        <v>169</v>
      </c>
      <c r="B38" s="171"/>
      <c r="C38" s="171"/>
      <c r="D38" s="171"/>
      <c r="E38" s="171"/>
      <c r="F38" s="171"/>
      <c r="G38" s="171"/>
      <c r="H38" s="171"/>
      <c r="I38" s="171"/>
      <c r="J38" s="172"/>
    </row>
    <row r="39" spans="1:12" ht="19.149999999999999" hidden="1" customHeight="1" thickBot="1">
      <c r="A39" s="173" t="s">
        <v>170</v>
      </c>
      <c r="B39" s="174" t="s">
        <v>20</v>
      </c>
      <c r="C39" s="175"/>
      <c r="D39" s="175"/>
      <c r="E39" s="175"/>
      <c r="F39" s="153"/>
      <c r="G39" s="153"/>
      <c r="H39" s="153"/>
      <c r="I39" s="153"/>
      <c r="J39" s="176"/>
      <c r="K39" s="177"/>
      <c r="L39" s="136"/>
    </row>
    <row r="40" spans="1:12" ht="19.149999999999999" hidden="1" customHeight="1" thickBot="1">
      <c r="A40" s="178" t="s">
        <v>171</v>
      </c>
      <c r="B40" s="151" t="s">
        <v>22</v>
      </c>
      <c r="C40" s="152"/>
      <c r="D40" s="152"/>
      <c r="E40" s="152"/>
      <c r="F40" s="153"/>
      <c r="G40" s="153"/>
      <c r="H40" s="153"/>
      <c r="I40" s="153"/>
      <c r="J40" s="179"/>
      <c r="K40" s="177"/>
      <c r="L40" s="136"/>
    </row>
    <row r="41" spans="1:12" ht="19.149999999999999" hidden="1" customHeight="1" thickBot="1">
      <c r="A41" s="178" t="s">
        <v>172</v>
      </c>
      <c r="B41" s="151" t="s">
        <v>24</v>
      </c>
      <c r="C41" s="153"/>
      <c r="D41" s="153"/>
      <c r="E41" s="153"/>
      <c r="F41" s="152"/>
      <c r="G41" s="152"/>
      <c r="H41" s="152"/>
      <c r="I41" s="152"/>
      <c r="J41" s="179"/>
      <c r="K41" s="177"/>
      <c r="L41" s="136"/>
    </row>
    <row r="42" spans="1:12" ht="19.149999999999999" hidden="1" customHeight="1" thickBot="1">
      <c r="A42" s="178" t="s">
        <v>173</v>
      </c>
      <c r="B42" s="151" t="s">
        <v>26</v>
      </c>
      <c r="C42" s="152"/>
      <c r="D42" s="152"/>
      <c r="E42" s="152"/>
      <c r="F42" s="152"/>
      <c r="G42" s="152"/>
      <c r="H42" s="152"/>
      <c r="I42" s="152"/>
      <c r="J42" s="179"/>
      <c r="K42" s="177"/>
      <c r="L42" s="136"/>
    </row>
    <row r="43" spans="1:12" ht="19.149999999999999" hidden="1" customHeight="1" thickBot="1">
      <c r="A43" s="178" t="s">
        <v>174</v>
      </c>
      <c r="B43" s="151" t="s">
        <v>38</v>
      </c>
      <c r="C43" s="152"/>
      <c r="D43" s="152"/>
      <c r="E43" s="152"/>
      <c r="F43" s="152"/>
      <c r="G43" s="152"/>
      <c r="H43" s="152"/>
      <c r="I43" s="152"/>
      <c r="J43" s="179"/>
      <c r="K43" s="177"/>
      <c r="L43" s="136"/>
    </row>
    <row r="44" spans="1:12" ht="19.149999999999999" hidden="1" customHeight="1" thickBot="1">
      <c r="A44" s="180" t="s">
        <v>175</v>
      </c>
      <c r="B44" s="155"/>
      <c r="C44" s="155"/>
      <c r="D44" s="155"/>
      <c r="E44" s="155"/>
      <c r="F44" s="155"/>
      <c r="G44" s="155"/>
      <c r="H44" s="155"/>
      <c r="I44" s="155"/>
      <c r="J44" s="181"/>
      <c r="K44" s="136"/>
      <c r="L44" s="136"/>
    </row>
    <row r="45" spans="1:12" ht="19.149999999999999" hidden="1" customHeight="1" thickBot="1">
      <c r="A45" s="178" t="s">
        <v>170</v>
      </c>
      <c r="B45" s="151" t="s">
        <v>40</v>
      </c>
      <c r="C45" s="152"/>
      <c r="D45" s="152"/>
      <c r="E45" s="152"/>
      <c r="F45" s="153"/>
      <c r="G45" s="153"/>
      <c r="H45" s="153"/>
      <c r="I45" s="153"/>
      <c r="J45" s="179"/>
      <c r="K45" s="177"/>
      <c r="L45" s="136"/>
    </row>
    <row r="46" spans="1:12" ht="19.149999999999999" hidden="1" customHeight="1" thickBot="1">
      <c r="A46" s="178" t="s">
        <v>171</v>
      </c>
      <c r="B46" s="151" t="s">
        <v>42</v>
      </c>
      <c r="C46" s="152"/>
      <c r="D46" s="152"/>
      <c r="E46" s="152"/>
      <c r="F46" s="153"/>
      <c r="G46" s="153"/>
      <c r="H46" s="153"/>
      <c r="I46" s="153"/>
      <c r="J46" s="179"/>
      <c r="K46" s="177"/>
      <c r="L46" s="136"/>
    </row>
    <row r="47" spans="1:12" ht="19.149999999999999" hidden="1" customHeight="1" thickBot="1">
      <c r="A47" s="178" t="s">
        <v>172</v>
      </c>
      <c r="B47" s="151" t="s">
        <v>44</v>
      </c>
      <c r="C47" s="153"/>
      <c r="D47" s="153"/>
      <c r="E47" s="153"/>
      <c r="F47" s="152"/>
      <c r="G47" s="152"/>
      <c r="H47" s="152"/>
      <c r="I47" s="152"/>
      <c r="J47" s="179"/>
      <c r="K47" s="177"/>
      <c r="L47" s="136"/>
    </row>
    <row r="48" spans="1:12" ht="19.149999999999999" hidden="1" customHeight="1" thickBot="1">
      <c r="A48" s="178" t="s">
        <v>173</v>
      </c>
      <c r="B48" s="151" t="s">
        <v>46</v>
      </c>
      <c r="C48" s="152"/>
      <c r="D48" s="152"/>
      <c r="E48" s="152"/>
      <c r="F48" s="152"/>
      <c r="G48" s="152"/>
      <c r="H48" s="152"/>
      <c r="I48" s="152"/>
      <c r="J48" s="179"/>
      <c r="K48" s="177"/>
      <c r="L48" s="136"/>
    </row>
    <row r="49" spans="1:12" ht="19.149999999999999" hidden="1" customHeight="1" thickBot="1">
      <c r="A49" s="178" t="s">
        <v>174</v>
      </c>
      <c r="B49" s="151" t="s">
        <v>58</v>
      </c>
      <c r="C49" s="152"/>
      <c r="D49" s="152"/>
      <c r="E49" s="152"/>
      <c r="F49" s="152"/>
      <c r="G49" s="152"/>
      <c r="H49" s="152"/>
      <c r="I49" s="152"/>
      <c r="J49" s="179"/>
      <c r="K49" s="177"/>
      <c r="L49" s="136"/>
    </row>
    <row r="50" spans="1:12" ht="19.149999999999999" hidden="1" customHeight="1" thickBot="1">
      <c r="A50" s="180" t="s">
        <v>176</v>
      </c>
      <c r="B50" s="155"/>
      <c r="C50" s="155"/>
      <c r="D50" s="155"/>
      <c r="E50" s="155"/>
      <c r="F50" s="155"/>
      <c r="G50" s="155"/>
      <c r="H50" s="155"/>
      <c r="I50" s="155"/>
      <c r="J50" s="181"/>
      <c r="K50" s="136"/>
      <c r="L50" s="136"/>
    </row>
    <row r="51" spans="1:12" ht="19.149999999999999" hidden="1" customHeight="1" thickBot="1">
      <c r="A51" s="178" t="s">
        <v>170</v>
      </c>
      <c r="B51" s="151" t="s">
        <v>60</v>
      </c>
      <c r="C51" s="152"/>
      <c r="D51" s="152"/>
      <c r="E51" s="152"/>
      <c r="F51" s="153"/>
      <c r="G51" s="153"/>
      <c r="H51" s="153"/>
      <c r="I51" s="153"/>
      <c r="J51" s="179"/>
      <c r="K51" s="177"/>
      <c r="L51" s="136"/>
    </row>
    <row r="52" spans="1:12" ht="19.149999999999999" hidden="1" customHeight="1" thickBot="1">
      <c r="A52" s="178" t="s">
        <v>171</v>
      </c>
      <c r="B52" s="151" t="s">
        <v>62</v>
      </c>
      <c r="C52" s="152"/>
      <c r="D52" s="152"/>
      <c r="E52" s="152"/>
      <c r="F52" s="153"/>
      <c r="G52" s="153"/>
      <c r="H52" s="153"/>
      <c r="I52" s="153"/>
      <c r="J52" s="179"/>
      <c r="K52" s="177"/>
      <c r="L52" s="136"/>
    </row>
    <row r="53" spans="1:12" ht="19.149999999999999" hidden="1" customHeight="1" thickBot="1">
      <c r="A53" s="178" t="s">
        <v>172</v>
      </c>
      <c r="B53" s="151" t="s">
        <v>64</v>
      </c>
      <c r="C53" s="153"/>
      <c r="D53" s="153"/>
      <c r="E53" s="153"/>
      <c r="F53" s="152"/>
      <c r="G53" s="152"/>
      <c r="H53" s="152"/>
      <c r="I53" s="152"/>
      <c r="J53" s="179"/>
      <c r="K53" s="177"/>
      <c r="L53" s="136"/>
    </row>
    <row r="54" spans="1:12" ht="19.149999999999999" hidden="1" customHeight="1" thickBot="1">
      <c r="A54" s="178" t="s">
        <v>173</v>
      </c>
      <c r="B54" s="151" t="s">
        <v>66</v>
      </c>
      <c r="C54" s="152"/>
      <c r="D54" s="152"/>
      <c r="E54" s="152"/>
      <c r="F54" s="152"/>
      <c r="G54" s="152"/>
      <c r="H54" s="152"/>
      <c r="I54" s="152"/>
      <c r="J54" s="179"/>
      <c r="K54" s="177"/>
      <c r="L54" s="136"/>
    </row>
    <row r="55" spans="1:12" ht="19.149999999999999" hidden="1" customHeight="1" thickBot="1">
      <c r="A55" s="178" t="s">
        <v>174</v>
      </c>
      <c r="B55" s="151" t="s">
        <v>78</v>
      </c>
      <c r="C55" s="152"/>
      <c r="D55" s="152"/>
      <c r="E55" s="152"/>
      <c r="F55" s="152"/>
      <c r="G55" s="152"/>
      <c r="H55" s="152"/>
      <c r="I55" s="152"/>
      <c r="J55" s="179"/>
      <c r="K55" s="177"/>
      <c r="L55" s="136"/>
    </row>
    <row r="56" spans="1:12" ht="19.149999999999999" hidden="1" customHeight="1" thickBot="1">
      <c r="A56" s="180" t="s">
        <v>177</v>
      </c>
      <c r="B56" s="155"/>
      <c r="C56" s="155"/>
      <c r="D56" s="155"/>
      <c r="E56" s="155"/>
      <c r="F56" s="155"/>
      <c r="G56" s="155"/>
      <c r="H56" s="155"/>
      <c r="I56" s="155"/>
      <c r="J56" s="181"/>
      <c r="K56" s="136"/>
      <c r="L56" s="136"/>
    </row>
    <row r="57" spans="1:12" ht="19.149999999999999" hidden="1" customHeight="1" thickBot="1">
      <c r="A57" s="178" t="s">
        <v>170</v>
      </c>
      <c r="B57" s="151" t="s">
        <v>80</v>
      </c>
      <c r="C57" s="152"/>
      <c r="D57" s="152"/>
      <c r="E57" s="152"/>
      <c r="F57" s="153"/>
      <c r="G57" s="153"/>
      <c r="H57" s="153"/>
      <c r="I57" s="153"/>
      <c r="J57" s="179"/>
      <c r="K57" s="177"/>
      <c r="L57" s="136"/>
    </row>
    <row r="58" spans="1:12" ht="19.149999999999999" hidden="1" customHeight="1" thickBot="1">
      <c r="A58" s="178" t="s">
        <v>171</v>
      </c>
      <c r="B58" s="151" t="s">
        <v>82</v>
      </c>
      <c r="C58" s="152"/>
      <c r="D58" s="152"/>
      <c r="E58" s="152"/>
      <c r="F58" s="153"/>
      <c r="G58" s="153"/>
      <c r="H58" s="153"/>
      <c r="I58" s="153"/>
      <c r="J58" s="179"/>
      <c r="K58" s="177"/>
      <c r="L58" s="136"/>
    </row>
    <row r="59" spans="1:12" ht="19.149999999999999" hidden="1" customHeight="1" thickBot="1">
      <c r="A59" s="178" t="s">
        <v>178</v>
      </c>
      <c r="B59" s="151" t="s">
        <v>179</v>
      </c>
      <c r="C59" s="153"/>
      <c r="D59" s="153"/>
      <c r="E59" s="153"/>
      <c r="F59" s="152"/>
      <c r="G59" s="152"/>
      <c r="H59" s="152"/>
      <c r="I59" s="152"/>
      <c r="J59" s="179"/>
      <c r="K59" s="177"/>
      <c r="L59" s="136"/>
    </row>
    <row r="60" spans="1:12" ht="19.149999999999999" hidden="1" customHeight="1" thickBot="1">
      <c r="A60" s="178" t="s">
        <v>173</v>
      </c>
      <c r="B60" s="151" t="s">
        <v>181</v>
      </c>
      <c r="C60" s="152"/>
      <c r="D60" s="152"/>
      <c r="E60" s="152"/>
      <c r="F60" s="152"/>
      <c r="G60" s="152"/>
      <c r="H60" s="152"/>
      <c r="I60" s="152"/>
      <c r="J60" s="179"/>
      <c r="K60" s="177"/>
      <c r="L60" s="136"/>
    </row>
    <row r="61" spans="1:12" ht="19.149999999999999" hidden="1" customHeight="1" thickBot="1">
      <c r="A61" s="178" t="s">
        <v>174</v>
      </c>
      <c r="B61" s="151" t="s">
        <v>84</v>
      </c>
      <c r="C61" s="152"/>
      <c r="D61" s="152"/>
      <c r="E61" s="152"/>
      <c r="F61" s="152"/>
      <c r="G61" s="152"/>
      <c r="H61" s="152"/>
      <c r="I61" s="152"/>
      <c r="J61" s="179"/>
      <c r="K61" s="177"/>
      <c r="L61" s="136"/>
    </row>
    <row r="62" spans="1:12" ht="19.149999999999999" hidden="1" customHeight="1" thickBot="1">
      <c r="A62" s="182" t="s">
        <v>182</v>
      </c>
      <c r="B62" s="151" t="s">
        <v>95</v>
      </c>
      <c r="C62" s="152"/>
      <c r="D62" s="152"/>
      <c r="E62" s="152"/>
      <c r="F62" s="152"/>
      <c r="G62" s="152"/>
      <c r="H62" s="152"/>
      <c r="I62" s="152"/>
      <c r="J62" s="179"/>
      <c r="K62" s="177"/>
      <c r="L62" s="136"/>
    </row>
    <row r="63" spans="1:12" ht="19.149999999999999" hidden="1" customHeight="1" thickBot="1">
      <c r="A63" s="182" t="s">
        <v>183</v>
      </c>
      <c r="B63" s="151" t="s">
        <v>184</v>
      </c>
      <c r="C63" s="153"/>
      <c r="D63" s="153"/>
      <c r="E63" s="153"/>
      <c r="F63" s="153"/>
      <c r="G63" s="153"/>
      <c r="H63" s="153"/>
      <c r="I63" s="153"/>
      <c r="J63" s="179"/>
      <c r="K63" s="177"/>
      <c r="L63" s="136"/>
    </row>
    <row r="64" spans="1:12" ht="19.149999999999999" hidden="1" customHeight="1" thickBot="1">
      <c r="A64" s="183" t="s">
        <v>185</v>
      </c>
      <c r="B64" s="184" t="s">
        <v>186</v>
      </c>
      <c r="C64" s="153"/>
      <c r="D64" s="153"/>
      <c r="E64" s="153"/>
      <c r="F64" s="153"/>
      <c r="G64" s="153"/>
      <c r="H64" s="153"/>
      <c r="I64" s="153"/>
      <c r="J64" s="185"/>
      <c r="K64" s="177"/>
      <c r="L64" s="136"/>
    </row>
    <row r="65" spans="1:11" ht="4.5" customHeight="1">
      <c r="A65" s="157"/>
    </row>
    <row r="66" spans="1:11" ht="19.149999999999999" customHeight="1" thickBot="1">
      <c r="A66" s="186"/>
      <c r="B66" s="103"/>
      <c r="C66" s="187"/>
      <c r="D66" s="187"/>
      <c r="E66" s="187"/>
      <c r="F66" s="187"/>
      <c r="G66" s="187"/>
      <c r="H66" s="187"/>
      <c r="I66" s="187"/>
      <c r="J66" s="187"/>
      <c r="K66" s="187"/>
    </row>
    <row r="67" spans="1:11" ht="19.149999999999999" customHeight="1" thickBot="1">
      <c r="A67" s="188"/>
      <c r="B67" s="188"/>
      <c r="C67" s="189" t="s">
        <v>204</v>
      </c>
      <c r="D67" s="190"/>
      <c r="E67" s="190"/>
      <c r="F67" s="190"/>
      <c r="G67" s="190"/>
      <c r="H67" s="191"/>
      <c r="I67" s="192" t="s">
        <v>205</v>
      </c>
      <c r="J67" s="193"/>
      <c r="K67" s="194" t="s">
        <v>188</v>
      </c>
    </row>
    <row r="68" spans="1:11" ht="45" customHeight="1" thickBot="1">
      <c r="A68" s="188"/>
      <c r="B68" s="188"/>
      <c r="C68" s="195" t="s">
        <v>206</v>
      </c>
      <c r="D68" s="194" t="s">
        <v>207</v>
      </c>
      <c r="E68" s="194" t="s">
        <v>208</v>
      </c>
      <c r="F68" s="194" t="s">
        <v>209</v>
      </c>
      <c r="G68" s="194" t="s">
        <v>210</v>
      </c>
      <c r="H68" s="196" t="s">
        <v>211</v>
      </c>
      <c r="I68" s="197" t="s">
        <v>212</v>
      </c>
      <c r="J68" s="194" t="s">
        <v>213</v>
      </c>
      <c r="K68" s="198"/>
    </row>
    <row r="69" spans="1:11" ht="19.149999999999999" customHeight="1" thickBot="1">
      <c r="A69" s="188"/>
      <c r="B69" s="188"/>
      <c r="C69" s="199" t="s">
        <v>214</v>
      </c>
      <c r="D69" s="200" t="s">
        <v>215</v>
      </c>
      <c r="E69" s="200" t="s">
        <v>216</v>
      </c>
      <c r="F69" s="200" t="s">
        <v>217</v>
      </c>
      <c r="G69" s="200" t="s">
        <v>218</v>
      </c>
      <c r="H69" s="201" t="s">
        <v>219</v>
      </c>
      <c r="I69" s="197" t="s">
        <v>220</v>
      </c>
      <c r="J69" s="194" t="s">
        <v>221</v>
      </c>
      <c r="K69" s="194" t="s">
        <v>222</v>
      </c>
    </row>
    <row r="70" spans="1:11" ht="19.149999999999999" customHeight="1" thickBot="1">
      <c r="A70" s="202" t="s">
        <v>169</v>
      </c>
      <c r="B70" s="203"/>
      <c r="C70" s="203"/>
      <c r="D70" s="203"/>
      <c r="E70" s="203"/>
      <c r="F70" s="203"/>
      <c r="G70" s="203"/>
      <c r="H70" s="203"/>
      <c r="I70" s="204"/>
      <c r="J70" s="204"/>
      <c r="K70" s="205"/>
    </row>
    <row r="71" spans="1:11" ht="19.149999999999999" customHeight="1" thickBot="1">
      <c r="A71" s="206" t="s">
        <v>223</v>
      </c>
      <c r="B71" s="207" t="s">
        <v>224</v>
      </c>
      <c r="C71" s="96">
        <v>962345.45799999998</v>
      </c>
      <c r="D71" s="96">
        <v>0</v>
      </c>
      <c r="E71" s="96">
        <v>0</v>
      </c>
      <c r="F71" s="96">
        <v>946411.86899999995</v>
      </c>
      <c r="G71" s="96">
        <v>0</v>
      </c>
      <c r="H71" s="96">
        <v>0</v>
      </c>
      <c r="I71" s="96">
        <v>0</v>
      </c>
      <c r="J71" s="96">
        <v>0</v>
      </c>
      <c r="K71" s="96">
        <v>1908757.327</v>
      </c>
    </row>
    <row r="72" spans="1:11" ht="19.149999999999999" customHeight="1" thickBot="1">
      <c r="A72" s="206" t="s">
        <v>173</v>
      </c>
      <c r="B72" s="207" t="s">
        <v>225</v>
      </c>
      <c r="C72" s="96">
        <v>266512.837</v>
      </c>
      <c r="D72" s="96">
        <v>0</v>
      </c>
      <c r="E72" s="96">
        <v>0</v>
      </c>
      <c r="F72" s="96">
        <v>73985.960000000006</v>
      </c>
      <c r="G72" s="96">
        <v>0</v>
      </c>
      <c r="H72" s="96">
        <v>0</v>
      </c>
      <c r="I72" s="96">
        <v>0</v>
      </c>
      <c r="J72" s="96">
        <v>0</v>
      </c>
      <c r="K72" s="96">
        <v>340498.79700000002</v>
      </c>
    </row>
    <row r="73" spans="1:11" ht="19.149999999999999" customHeight="1" thickBot="1">
      <c r="A73" s="206" t="s">
        <v>174</v>
      </c>
      <c r="B73" s="207" t="s">
        <v>226</v>
      </c>
      <c r="C73" s="96">
        <v>695832.62100000004</v>
      </c>
      <c r="D73" s="96">
        <v>0</v>
      </c>
      <c r="E73" s="96">
        <v>0</v>
      </c>
      <c r="F73" s="96">
        <v>872425.90899999999</v>
      </c>
      <c r="G73" s="96">
        <v>0</v>
      </c>
      <c r="H73" s="96">
        <v>0</v>
      </c>
      <c r="I73" s="96">
        <v>0</v>
      </c>
      <c r="J73" s="96">
        <v>0</v>
      </c>
      <c r="K73" s="96">
        <v>1568258.53</v>
      </c>
    </row>
    <row r="74" spans="1:11" ht="19.149999999999999" customHeight="1" thickBot="1">
      <c r="A74" s="208" t="s">
        <v>175</v>
      </c>
      <c r="B74" s="204"/>
      <c r="C74" s="204"/>
      <c r="D74" s="204"/>
      <c r="E74" s="204"/>
      <c r="F74" s="204"/>
      <c r="G74" s="204"/>
      <c r="H74" s="204"/>
      <c r="I74" s="204"/>
      <c r="J74" s="204"/>
      <c r="K74" s="205"/>
    </row>
    <row r="75" spans="1:11" ht="19.149999999999999" customHeight="1" thickBot="1">
      <c r="A75" s="206" t="s">
        <v>223</v>
      </c>
      <c r="B75" s="207" t="s">
        <v>227</v>
      </c>
      <c r="C75" s="96">
        <v>933116.24432000006</v>
      </c>
      <c r="D75" s="96">
        <v>0</v>
      </c>
      <c r="E75" s="96">
        <v>0</v>
      </c>
      <c r="F75" s="96">
        <v>920010.04475999996</v>
      </c>
      <c r="G75" s="96">
        <v>0</v>
      </c>
      <c r="H75" s="96">
        <v>0</v>
      </c>
      <c r="I75" s="96">
        <v>0</v>
      </c>
      <c r="J75" s="96">
        <v>0</v>
      </c>
      <c r="K75" s="96">
        <v>1853126.28908</v>
      </c>
    </row>
    <row r="76" spans="1:11" ht="19.149999999999999" customHeight="1" thickBot="1">
      <c r="A76" s="206" t="s">
        <v>173</v>
      </c>
      <c r="B76" s="207" t="s">
        <v>228</v>
      </c>
      <c r="C76" s="96">
        <v>265049.55300000001</v>
      </c>
      <c r="D76" s="96">
        <v>0</v>
      </c>
      <c r="E76" s="96">
        <v>0</v>
      </c>
      <c r="F76" s="96">
        <v>72327.235000000001</v>
      </c>
      <c r="G76" s="96">
        <v>0</v>
      </c>
      <c r="H76" s="96">
        <v>0</v>
      </c>
      <c r="I76" s="96">
        <v>0</v>
      </c>
      <c r="J76" s="96">
        <v>0</v>
      </c>
      <c r="K76" s="96">
        <v>337376.788</v>
      </c>
    </row>
    <row r="77" spans="1:11" ht="19.149999999999999" customHeight="1" thickBot="1">
      <c r="A77" s="206" t="s">
        <v>174</v>
      </c>
      <c r="B77" s="207" t="s">
        <v>229</v>
      </c>
      <c r="C77" s="96">
        <v>668066.6913200001</v>
      </c>
      <c r="D77" s="96">
        <v>0</v>
      </c>
      <c r="E77" s="96">
        <v>0</v>
      </c>
      <c r="F77" s="96">
        <v>847682.80975999997</v>
      </c>
      <c r="G77" s="96">
        <v>0</v>
      </c>
      <c r="H77" s="96">
        <v>0</v>
      </c>
      <c r="I77" s="96">
        <v>0</v>
      </c>
      <c r="J77" s="96">
        <v>0</v>
      </c>
      <c r="K77" s="96">
        <v>1515749.5010799998</v>
      </c>
    </row>
    <row r="78" spans="1:11" ht="19.149999999999999" customHeight="1" thickBot="1">
      <c r="A78" s="208" t="s">
        <v>176</v>
      </c>
      <c r="B78" s="204"/>
      <c r="C78" s="204"/>
      <c r="D78" s="204"/>
      <c r="E78" s="204"/>
      <c r="F78" s="204"/>
      <c r="G78" s="204"/>
      <c r="H78" s="204"/>
      <c r="I78" s="204"/>
      <c r="J78" s="204"/>
      <c r="K78" s="205"/>
    </row>
    <row r="79" spans="1:11" ht="19.149999999999999" customHeight="1" thickBot="1">
      <c r="A79" s="206" t="s">
        <v>223</v>
      </c>
      <c r="B79" s="207" t="s">
        <v>230</v>
      </c>
      <c r="C79" s="96">
        <v>335719.364</v>
      </c>
      <c r="D79" s="96">
        <v>0</v>
      </c>
      <c r="E79" s="96">
        <v>0</v>
      </c>
      <c r="F79" s="96">
        <v>306817.359</v>
      </c>
      <c r="G79" s="96">
        <v>0</v>
      </c>
      <c r="H79" s="96">
        <v>0</v>
      </c>
      <c r="I79" s="96">
        <v>0</v>
      </c>
      <c r="J79" s="96">
        <v>0</v>
      </c>
      <c r="K79" s="96">
        <v>642536.723</v>
      </c>
    </row>
    <row r="80" spans="1:11" ht="19.149999999999999" customHeight="1" thickBot="1">
      <c r="A80" s="206" t="s">
        <v>173</v>
      </c>
      <c r="B80" s="207" t="s">
        <v>231</v>
      </c>
      <c r="C80" s="96">
        <v>149822.06599999999</v>
      </c>
      <c r="D80" s="96">
        <v>0</v>
      </c>
      <c r="E80" s="96">
        <v>0</v>
      </c>
      <c r="F80" s="96">
        <v>44842.567000000003</v>
      </c>
      <c r="G80" s="96">
        <v>0</v>
      </c>
      <c r="H80" s="96">
        <v>0</v>
      </c>
      <c r="I80" s="96">
        <v>0</v>
      </c>
      <c r="J80" s="96">
        <v>0</v>
      </c>
      <c r="K80" s="96">
        <v>194664.633</v>
      </c>
    </row>
    <row r="81" spans="1:11" ht="19.149999999999999" customHeight="1" thickBot="1">
      <c r="A81" s="206" t="s">
        <v>174</v>
      </c>
      <c r="B81" s="207" t="s">
        <v>232</v>
      </c>
      <c r="C81" s="96">
        <v>185897.29800000001</v>
      </c>
      <c r="D81" s="96">
        <v>0</v>
      </c>
      <c r="E81" s="96">
        <v>0</v>
      </c>
      <c r="F81" s="96">
        <v>261974.79199999999</v>
      </c>
      <c r="G81" s="96">
        <v>0</v>
      </c>
      <c r="H81" s="96">
        <v>0</v>
      </c>
      <c r="I81" s="96">
        <v>0</v>
      </c>
      <c r="J81" s="96">
        <v>0</v>
      </c>
      <c r="K81" s="96">
        <v>447872.09</v>
      </c>
    </row>
    <row r="82" spans="1:11" ht="19.149999999999999" customHeight="1" thickBot="1">
      <c r="A82" s="208" t="s">
        <v>177</v>
      </c>
      <c r="B82" s="204"/>
      <c r="C82" s="204"/>
      <c r="D82" s="204"/>
      <c r="E82" s="204"/>
      <c r="F82" s="204"/>
      <c r="G82" s="204"/>
      <c r="H82" s="204"/>
      <c r="I82" s="204"/>
      <c r="J82" s="204"/>
      <c r="K82" s="205"/>
    </row>
    <row r="83" spans="1:11" ht="19.149999999999999" customHeight="1" thickBot="1">
      <c r="A83" s="206" t="s">
        <v>223</v>
      </c>
      <c r="B83" s="207" t="s">
        <v>233</v>
      </c>
      <c r="C83" s="96">
        <v>0</v>
      </c>
      <c r="D83" s="96">
        <v>0</v>
      </c>
      <c r="E83" s="96">
        <v>0</v>
      </c>
      <c r="F83" s="96">
        <v>0</v>
      </c>
      <c r="G83" s="96">
        <v>0</v>
      </c>
      <c r="H83" s="96">
        <v>0</v>
      </c>
      <c r="I83" s="96">
        <v>0</v>
      </c>
      <c r="J83" s="96">
        <v>0</v>
      </c>
      <c r="K83" s="96">
        <v>0</v>
      </c>
    </row>
    <row r="84" spans="1:11" ht="19.149999999999999" customHeight="1" thickBot="1">
      <c r="A84" s="206" t="s">
        <v>173</v>
      </c>
      <c r="B84" s="207" t="s">
        <v>234</v>
      </c>
      <c r="C84" s="96">
        <v>0</v>
      </c>
      <c r="D84" s="96">
        <v>0</v>
      </c>
      <c r="E84" s="96">
        <v>0</v>
      </c>
      <c r="F84" s="96">
        <v>0</v>
      </c>
      <c r="G84" s="96">
        <v>0</v>
      </c>
      <c r="H84" s="96">
        <v>0</v>
      </c>
      <c r="I84" s="96">
        <v>0</v>
      </c>
      <c r="J84" s="96">
        <v>0</v>
      </c>
      <c r="K84" s="96">
        <v>0</v>
      </c>
    </row>
    <row r="85" spans="1:11" ht="19.149999999999999" customHeight="1" thickBot="1">
      <c r="A85" s="206" t="s">
        <v>174</v>
      </c>
      <c r="B85" s="207" t="s">
        <v>235</v>
      </c>
      <c r="C85" s="96">
        <v>0</v>
      </c>
      <c r="D85" s="96">
        <v>0</v>
      </c>
      <c r="E85" s="96">
        <v>0</v>
      </c>
      <c r="F85" s="96">
        <v>0</v>
      </c>
      <c r="G85" s="96">
        <v>0</v>
      </c>
      <c r="H85" s="96">
        <v>0</v>
      </c>
      <c r="I85" s="96">
        <v>0</v>
      </c>
      <c r="J85" s="96">
        <v>0</v>
      </c>
      <c r="K85" s="96">
        <v>0</v>
      </c>
    </row>
    <row r="86" spans="1:11" ht="19.149999999999999" customHeight="1" thickBot="1">
      <c r="A86" s="207" t="s">
        <v>182</v>
      </c>
      <c r="B86" s="207" t="s">
        <v>236</v>
      </c>
      <c r="C86" s="96">
        <v>271768.82357367239</v>
      </c>
      <c r="D86" s="96">
        <v>0</v>
      </c>
      <c r="E86" s="96">
        <v>0</v>
      </c>
      <c r="F86" s="96">
        <v>193521.1753501975</v>
      </c>
      <c r="G86" s="96">
        <v>0</v>
      </c>
      <c r="H86" s="96">
        <v>0</v>
      </c>
      <c r="I86" s="96">
        <v>0</v>
      </c>
      <c r="J86" s="96">
        <v>0</v>
      </c>
      <c r="K86" s="96">
        <v>465289.99892386992</v>
      </c>
    </row>
    <row r="87" spans="1:11" ht="19.149999999999999" customHeight="1" thickBot="1">
      <c r="A87" s="207" t="s">
        <v>183</v>
      </c>
      <c r="B87" s="207" t="s">
        <v>237</v>
      </c>
      <c r="C87" s="209"/>
      <c r="D87" s="209"/>
      <c r="E87" s="209"/>
      <c r="F87" s="209"/>
      <c r="G87" s="209"/>
      <c r="H87" s="209"/>
      <c r="I87" s="209"/>
      <c r="J87" s="209"/>
      <c r="K87" s="96">
        <v>53883.364598399996</v>
      </c>
    </row>
    <row r="88" spans="1:11" ht="19.149999999999999" customHeight="1" thickBot="1">
      <c r="A88" s="207" t="s">
        <v>185</v>
      </c>
      <c r="B88" s="207" t="s">
        <v>238</v>
      </c>
      <c r="C88" s="209"/>
      <c r="D88" s="209"/>
      <c r="E88" s="209"/>
      <c r="F88" s="209"/>
      <c r="G88" s="209"/>
      <c r="H88" s="209"/>
      <c r="I88" s="209"/>
      <c r="J88" s="209"/>
      <c r="K88" s="96">
        <v>519173.36352226988</v>
      </c>
    </row>
    <row r="90" spans="1:11">
      <c r="A90" s="103" t="s">
        <v>600</v>
      </c>
    </row>
  </sheetData>
  <mergeCells count="19">
    <mergeCell ref="A12:K12"/>
    <mergeCell ref="A18:K18"/>
    <mergeCell ref="A24:K24"/>
    <mergeCell ref="A1:A2"/>
    <mergeCell ref="A70:K70"/>
    <mergeCell ref="A74:K74"/>
    <mergeCell ref="A78:K78"/>
    <mergeCell ref="A82:K82"/>
    <mergeCell ref="A38:J38"/>
    <mergeCell ref="A44:J44"/>
    <mergeCell ref="A50:J50"/>
    <mergeCell ref="A56:J56"/>
    <mergeCell ref="C67:H67"/>
    <mergeCell ref="I67:J67"/>
    <mergeCell ref="C35:E35"/>
    <mergeCell ref="F35:I35"/>
    <mergeCell ref="J35:J36"/>
    <mergeCell ref="C3:K3"/>
    <mergeCell ref="A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zoomScale="85" zoomScaleNormal="85" workbookViewId="0">
      <selection sqref="A1:A2"/>
    </sheetView>
  </sheetViews>
  <sheetFormatPr defaultRowHeight="15"/>
  <cols>
    <col min="1" max="1" width="55.28515625" bestFit="1" customWidth="1"/>
    <col min="3" max="3" width="14.42578125" bestFit="1" customWidth="1"/>
    <col min="9" max="9" width="15.28515625" customWidth="1"/>
  </cols>
  <sheetData>
    <row r="1" spans="1:9" ht="19.899999999999999" customHeight="1">
      <c r="A1" s="104" t="s">
        <v>599</v>
      </c>
      <c r="B1" s="97"/>
      <c r="C1" s="97"/>
      <c r="D1" s="97"/>
      <c r="E1" s="97"/>
      <c r="F1" s="97"/>
      <c r="G1" s="97"/>
      <c r="H1" s="97"/>
      <c r="I1" s="97"/>
    </row>
    <row r="2" spans="1:9" ht="19.899999999999999" customHeight="1">
      <c r="A2" s="104"/>
      <c r="B2" s="97"/>
      <c r="C2" s="97"/>
      <c r="D2" s="97"/>
      <c r="E2" s="97"/>
      <c r="F2" s="97"/>
      <c r="G2" s="97"/>
      <c r="H2" s="97"/>
      <c r="I2" s="97"/>
    </row>
    <row r="3" spans="1:9" ht="44.45" hidden="1" customHeight="1" thickBot="1">
      <c r="A3" s="44"/>
      <c r="B3" s="44"/>
      <c r="C3" s="43" t="s">
        <v>239</v>
      </c>
      <c r="D3" s="110" t="s">
        <v>240</v>
      </c>
      <c r="E3" s="110"/>
      <c r="F3" s="110"/>
      <c r="G3" s="110"/>
      <c r="H3" s="111"/>
      <c r="I3" s="4" t="s">
        <v>241</v>
      </c>
    </row>
    <row r="4" spans="1:9" ht="19.899999999999999" hidden="1" customHeight="1" thickBot="1">
      <c r="A4" s="44"/>
      <c r="B4" s="47"/>
      <c r="C4" s="42" t="s">
        <v>2</v>
      </c>
      <c r="D4" s="5" t="s">
        <v>161</v>
      </c>
      <c r="E4" s="5" t="s">
        <v>162</v>
      </c>
      <c r="F4" s="5" t="s">
        <v>163</v>
      </c>
      <c r="G4" s="5" t="s">
        <v>164</v>
      </c>
      <c r="H4" s="5" t="s">
        <v>165</v>
      </c>
      <c r="I4" s="5" t="s">
        <v>166</v>
      </c>
    </row>
    <row r="5" spans="1:9" ht="19.899999999999999" hidden="1" customHeight="1" thickBot="1">
      <c r="A5" s="44"/>
      <c r="B5" s="46" t="s">
        <v>242</v>
      </c>
      <c r="C5" s="48"/>
      <c r="D5" s="3"/>
      <c r="E5" s="3"/>
      <c r="F5" s="3"/>
      <c r="G5" s="3"/>
      <c r="H5" s="3"/>
      <c r="I5" s="48"/>
    </row>
    <row r="6" spans="1:9" ht="19.899999999999999" hidden="1" customHeight="1" thickBot="1">
      <c r="A6" s="44"/>
      <c r="B6" s="44"/>
      <c r="C6" s="46" t="s">
        <v>167</v>
      </c>
      <c r="D6" s="87" t="s">
        <v>168</v>
      </c>
      <c r="E6" s="5" t="s">
        <v>196</v>
      </c>
      <c r="F6" s="5" t="s">
        <v>197</v>
      </c>
      <c r="G6" s="5" t="s">
        <v>198</v>
      </c>
      <c r="H6" s="5" t="s">
        <v>199</v>
      </c>
      <c r="I6" s="5" t="s">
        <v>200</v>
      </c>
    </row>
    <row r="7" spans="1:9" ht="19.899999999999999" hidden="1" customHeight="1" thickBot="1">
      <c r="A7" s="106" t="s">
        <v>169</v>
      </c>
      <c r="B7" s="107"/>
      <c r="C7" s="107"/>
      <c r="D7" s="105"/>
      <c r="E7" s="105"/>
      <c r="F7" s="105"/>
      <c r="G7" s="105"/>
      <c r="H7" s="105"/>
      <c r="I7" s="109"/>
    </row>
    <row r="8" spans="1:9" ht="19.899999999999999" hidden="1" customHeight="1" thickBot="1">
      <c r="A8" s="6" t="s">
        <v>170</v>
      </c>
      <c r="B8" s="5" t="s">
        <v>20</v>
      </c>
      <c r="C8" s="20"/>
      <c r="D8" s="3"/>
      <c r="E8" s="3"/>
      <c r="F8" s="3"/>
      <c r="G8" s="3"/>
      <c r="H8" s="3"/>
      <c r="I8" s="20">
        <v>0</v>
      </c>
    </row>
    <row r="9" spans="1:9" ht="19.899999999999999" hidden="1" customHeight="1" thickBot="1">
      <c r="A9" s="6" t="s">
        <v>171</v>
      </c>
      <c r="B9" s="5" t="s">
        <v>22</v>
      </c>
      <c r="C9" s="20"/>
      <c r="D9" s="3"/>
      <c r="E9" s="3"/>
      <c r="F9" s="3"/>
      <c r="G9" s="3"/>
      <c r="H9" s="3"/>
      <c r="I9" s="20">
        <v>0</v>
      </c>
    </row>
    <row r="10" spans="1:9" ht="19.899999999999999" hidden="1" customHeight="1" thickBot="1">
      <c r="A10" s="6" t="s">
        <v>172</v>
      </c>
      <c r="B10" s="5" t="s">
        <v>24</v>
      </c>
      <c r="C10" s="20"/>
      <c r="D10" s="3"/>
      <c r="E10" s="3"/>
      <c r="F10" s="3"/>
      <c r="G10" s="3"/>
      <c r="H10" s="3"/>
      <c r="I10" s="20">
        <v>0</v>
      </c>
    </row>
    <row r="11" spans="1:9" ht="19.899999999999999" hidden="1" customHeight="1" thickBot="1">
      <c r="A11" s="6" t="s">
        <v>173</v>
      </c>
      <c r="B11" s="5" t="s">
        <v>26</v>
      </c>
      <c r="C11" s="20"/>
      <c r="D11" s="3"/>
      <c r="E11" s="3"/>
      <c r="F11" s="3"/>
      <c r="G11" s="3"/>
      <c r="H11" s="3"/>
      <c r="I11" s="20">
        <v>0</v>
      </c>
    </row>
    <row r="12" spans="1:9" ht="19.899999999999999" hidden="1" customHeight="1" thickBot="1">
      <c r="A12" s="6" t="s">
        <v>174</v>
      </c>
      <c r="B12" s="5" t="s">
        <v>38</v>
      </c>
      <c r="C12" s="20"/>
      <c r="D12" s="3"/>
      <c r="E12" s="3"/>
      <c r="F12" s="3"/>
      <c r="G12" s="3"/>
      <c r="H12" s="3"/>
      <c r="I12" s="20">
        <v>0</v>
      </c>
    </row>
    <row r="13" spans="1:9" ht="19.899999999999999" hidden="1" customHeight="1" thickBot="1">
      <c r="A13" s="108" t="s">
        <v>175</v>
      </c>
      <c r="B13" s="105"/>
      <c r="C13" s="105"/>
      <c r="D13" s="105"/>
      <c r="E13" s="105"/>
      <c r="F13" s="105"/>
      <c r="G13" s="105"/>
      <c r="H13" s="105"/>
      <c r="I13" s="109"/>
    </row>
    <row r="14" spans="1:9" ht="19.899999999999999" hidden="1" customHeight="1" thickBot="1">
      <c r="A14" s="6" t="s">
        <v>170</v>
      </c>
      <c r="B14" s="5" t="s">
        <v>40</v>
      </c>
      <c r="C14" s="20"/>
      <c r="D14" s="3"/>
      <c r="E14" s="3"/>
      <c r="F14" s="3"/>
      <c r="G14" s="3"/>
      <c r="H14" s="3"/>
      <c r="I14" s="20">
        <v>0</v>
      </c>
    </row>
    <row r="15" spans="1:9" ht="19.899999999999999" hidden="1" customHeight="1" thickBot="1">
      <c r="A15" s="6" t="s">
        <v>171</v>
      </c>
      <c r="B15" s="5" t="s">
        <v>42</v>
      </c>
      <c r="C15" s="20"/>
      <c r="D15" s="3"/>
      <c r="E15" s="3"/>
      <c r="F15" s="3"/>
      <c r="G15" s="3"/>
      <c r="H15" s="3"/>
      <c r="I15" s="20">
        <v>0</v>
      </c>
    </row>
    <row r="16" spans="1:9" ht="19.899999999999999" hidden="1" customHeight="1" thickBot="1">
      <c r="A16" s="6" t="s">
        <v>172</v>
      </c>
      <c r="B16" s="5" t="s">
        <v>44</v>
      </c>
      <c r="C16" s="20"/>
      <c r="D16" s="3"/>
      <c r="E16" s="3"/>
      <c r="F16" s="3"/>
      <c r="G16" s="3"/>
      <c r="H16" s="3"/>
      <c r="I16" s="20">
        <v>0</v>
      </c>
    </row>
    <row r="17" spans="1:9" ht="19.899999999999999" hidden="1" customHeight="1" thickBot="1">
      <c r="A17" s="6" t="s">
        <v>173</v>
      </c>
      <c r="B17" s="5" t="s">
        <v>46</v>
      </c>
      <c r="C17" s="20"/>
      <c r="D17" s="3"/>
      <c r="E17" s="3"/>
      <c r="F17" s="3"/>
      <c r="G17" s="3"/>
      <c r="H17" s="3"/>
      <c r="I17" s="20">
        <v>0</v>
      </c>
    </row>
    <row r="18" spans="1:9" ht="19.899999999999999" hidden="1" customHeight="1" thickBot="1">
      <c r="A18" s="6" t="s">
        <v>174</v>
      </c>
      <c r="B18" s="5" t="s">
        <v>58</v>
      </c>
      <c r="C18" s="20"/>
      <c r="D18" s="3"/>
      <c r="E18" s="3"/>
      <c r="F18" s="3"/>
      <c r="G18" s="3"/>
      <c r="H18" s="3"/>
      <c r="I18" s="20">
        <v>0</v>
      </c>
    </row>
    <row r="19" spans="1:9" ht="19.899999999999999" hidden="1" customHeight="1" thickBot="1">
      <c r="A19" s="108" t="s">
        <v>176</v>
      </c>
      <c r="B19" s="105"/>
      <c r="C19" s="105"/>
      <c r="D19" s="105"/>
      <c r="E19" s="105"/>
      <c r="F19" s="105"/>
      <c r="G19" s="105"/>
      <c r="H19" s="105"/>
      <c r="I19" s="109"/>
    </row>
    <row r="20" spans="1:9" ht="19.899999999999999" hidden="1" customHeight="1" thickBot="1">
      <c r="A20" s="6" t="s">
        <v>170</v>
      </c>
      <c r="B20" s="5" t="s">
        <v>60</v>
      </c>
      <c r="C20" s="20"/>
      <c r="D20" s="3"/>
      <c r="E20" s="3"/>
      <c r="F20" s="3"/>
      <c r="G20" s="3"/>
      <c r="H20" s="3"/>
      <c r="I20" s="20">
        <v>0</v>
      </c>
    </row>
    <row r="21" spans="1:9" ht="19.899999999999999" hidden="1" customHeight="1" thickBot="1">
      <c r="A21" s="6" t="s">
        <v>171</v>
      </c>
      <c r="B21" s="5" t="s">
        <v>62</v>
      </c>
      <c r="C21" s="20"/>
      <c r="D21" s="3"/>
      <c r="E21" s="3"/>
      <c r="F21" s="3"/>
      <c r="G21" s="3"/>
      <c r="H21" s="3"/>
      <c r="I21" s="20">
        <v>0</v>
      </c>
    </row>
    <row r="22" spans="1:9" ht="19.899999999999999" hidden="1" customHeight="1" thickBot="1">
      <c r="A22" s="6" t="s">
        <v>172</v>
      </c>
      <c r="B22" s="5" t="s">
        <v>64</v>
      </c>
      <c r="C22" s="20"/>
      <c r="D22" s="3"/>
      <c r="E22" s="3"/>
      <c r="F22" s="3"/>
      <c r="G22" s="3"/>
      <c r="H22" s="3"/>
      <c r="I22" s="20">
        <v>0</v>
      </c>
    </row>
    <row r="23" spans="1:9" ht="19.899999999999999" hidden="1" customHeight="1" thickBot="1">
      <c r="A23" s="6" t="s">
        <v>173</v>
      </c>
      <c r="B23" s="5" t="s">
        <v>66</v>
      </c>
      <c r="C23" s="20"/>
      <c r="D23" s="3"/>
      <c r="E23" s="3"/>
      <c r="F23" s="3"/>
      <c r="G23" s="3"/>
      <c r="H23" s="3"/>
      <c r="I23" s="20">
        <v>0</v>
      </c>
    </row>
    <row r="24" spans="1:9" ht="19.899999999999999" hidden="1" customHeight="1" thickBot="1">
      <c r="A24" s="6" t="s">
        <v>174</v>
      </c>
      <c r="B24" s="5" t="s">
        <v>78</v>
      </c>
      <c r="C24" s="20"/>
      <c r="D24" s="3"/>
      <c r="E24" s="3"/>
      <c r="F24" s="3"/>
      <c r="G24" s="3"/>
      <c r="H24" s="3"/>
      <c r="I24" s="20">
        <v>0</v>
      </c>
    </row>
    <row r="25" spans="1:9" ht="19.899999999999999" hidden="1" customHeight="1" thickBot="1">
      <c r="A25" s="108" t="s">
        <v>177</v>
      </c>
      <c r="B25" s="105"/>
      <c r="C25" s="105"/>
      <c r="D25" s="105"/>
      <c r="E25" s="105"/>
      <c r="F25" s="105"/>
      <c r="G25" s="105"/>
      <c r="H25" s="105"/>
      <c r="I25" s="109"/>
    </row>
    <row r="26" spans="1:9" ht="19.899999999999999" hidden="1" customHeight="1" thickBot="1">
      <c r="A26" s="6" t="s">
        <v>170</v>
      </c>
      <c r="B26" s="5" t="s">
        <v>80</v>
      </c>
      <c r="C26" s="20"/>
      <c r="D26" s="3"/>
      <c r="E26" s="3"/>
      <c r="F26" s="3"/>
      <c r="G26" s="3"/>
      <c r="H26" s="3"/>
      <c r="I26" s="20">
        <v>0</v>
      </c>
    </row>
    <row r="27" spans="1:9" ht="19.899999999999999" hidden="1" customHeight="1" thickBot="1">
      <c r="A27" s="6" t="s">
        <v>171</v>
      </c>
      <c r="B27" s="5" t="s">
        <v>82</v>
      </c>
      <c r="C27" s="20"/>
      <c r="D27" s="3"/>
      <c r="E27" s="3"/>
      <c r="F27" s="3"/>
      <c r="G27" s="3"/>
      <c r="H27" s="3"/>
      <c r="I27" s="20">
        <v>0</v>
      </c>
    </row>
    <row r="28" spans="1:9" ht="19.899999999999999" hidden="1" customHeight="1" thickBot="1">
      <c r="A28" s="6" t="s">
        <v>178</v>
      </c>
      <c r="B28" s="5" t="s">
        <v>179</v>
      </c>
      <c r="C28" s="20"/>
      <c r="D28" s="3"/>
      <c r="E28" s="3"/>
      <c r="F28" s="3"/>
      <c r="G28" s="3"/>
      <c r="H28" s="3"/>
      <c r="I28" s="20">
        <v>0</v>
      </c>
    </row>
    <row r="29" spans="1:9" ht="19.899999999999999" hidden="1" customHeight="1" thickBot="1">
      <c r="A29" s="6" t="s">
        <v>173</v>
      </c>
      <c r="B29" s="5" t="s">
        <v>181</v>
      </c>
      <c r="C29" s="20"/>
      <c r="D29" s="3"/>
      <c r="E29" s="3"/>
      <c r="F29" s="3"/>
      <c r="G29" s="3"/>
      <c r="H29" s="3"/>
      <c r="I29" s="20">
        <v>0</v>
      </c>
    </row>
    <row r="30" spans="1:9" ht="19.899999999999999" hidden="1" customHeight="1" thickBot="1">
      <c r="A30" s="6" t="s">
        <v>174</v>
      </c>
      <c r="B30" s="5" t="s">
        <v>84</v>
      </c>
      <c r="C30" s="20"/>
      <c r="D30" s="3"/>
      <c r="E30" s="3"/>
      <c r="F30" s="3"/>
      <c r="G30" s="3"/>
      <c r="H30" s="3"/>
      <c r="I30" s="20">
        <v>0</v>
      </c>
    </row>
    <row r="31" spans="1:9" ht="19.899999999999999" hidden="1" customHeight="1" thickBot="1">
      <c r="A31" s="5" t="s">
        <v>182</v>
      </c>
      <c r="B31" s="5" t="s">
        <v>95</v>
      </c>
      <c r="C31" s="20"/>
      <c r="D31" s="3"/>
      <c r="E31" s="3"/>
      <c r="F31" s="3"/>
      <c r="G31" s="3"/>
      <c r="H31" s="3"/>
      <c r="I31" s="20">
        <v>0</v>
      </c>
    </row>
    <row r="32" spans="1:9" ht="19.899999999999999" hidden="1" customHeight="1" thickBot="1">
      <c r="A32" s="5" t="s">
        <v>183</v>
      </c>
      <c r="B32" s="5" t="s">
        <v>184</v>
      </c>
      <c r="C32" s="20"/>
      <c r="D32" s="3"/>
      <c r="E32" s="3"/>
      <c r="F32" s="3"/>
      <c r="G32" s="3"/>
      <c r="H32" s="3"/>
      <c r="I32" s="20">
        <v>0</v>
      </c>
    </row>
    <row r="33" spans="1:9" ht="19.899999999999999" hidden="1" customHeight="1" thickBot="1">
      <c r="A33" s="5" t="s">
        <v>185</v>
      </c>
      <c r="B33" s="5" t="s">
        <v>186</v>
      </c>
      <c r="C33" s="20"/>
      <c r="D33" s="3"/>
      <c r="E33" s="3"/>
      <c r="F33" s="3"/>
      <c r="G33" s="3"/>
      <c r="H33" s="3"/>
      <c r="I33" s="20">
        <v>0</v>
      </c>
    </row>
    <row r="34" spans="1:9" ht="19.899999999999999" hidden="1" customHeight="1">
      <c r="A34" s="8"/>
    </row>
    <row r="35" spans="1:9" ht="19.899999999999999" customHeight="1" thickBot="1">
      <c r="A35" s="8"/>
    </row>
    <row r="36" spans="1:9" ht="44.25" customHeight="1" thickBot="1">
      <c r="A36" s="198"/>
      <c r="B36" s="198"/>
      <c r="C36" s="194" t="s">
        <v>239</v>
      </c>
      <c r="D36" s="210" t="s">
        <v>240</v>
      </c>
      <c r="E36" s="192"/>
      <c r="F36" s="192"/>
      <c r="G36" s="192"/>
      <c r="H36" s="193"/>
      <c r="I36" s="194" t="s">
        <v>241</v>
      </c>
    </row>
    <row r="37" spans="1:9" ht="19.899999999999999" customHeight="1" thickBot="1">
      <c r="A37" s="198"/>
      <c r="B37" s="198"/>
      <c r="C37" s="207" t="s">
        <v>201</v>
      </c>
      <c r="D37" s="207" t="s">
        <v>202</v>
      </c>
      <c r="E37" s="207" t="s">
        <v>243</v>
      </c>
      <c r="F37" s="207" t="s">
        <v>244</v>
      </c>
      <c r="G37" s="207" t="s">
        <v>245</v>
      </c>
      <c r="H37" s="207" t="s">
        <v>203</v>
      </c>
      <c r="I37" s="207" t="s">
        <v>214</v>
      </c>
    </row>
    <row r="38" spans="1:9" ht="19.899999999999999" customHeight="1" thickBot="1">
      <c r="A38" s="198"/>
      <c r="B38" s="207" t="s">
        <v>246</v>
      </c>
      <c r="C38" s="211"/>
      <c r="D38" s="198"/>
      <c r="E38" s="198"/>
      <c r="F38" s="198"/>
      <c r="G38" s="198"/>
      <c r="H38" s="198"/>
      <c r="I38" s="211"/>
    </row>
    <row r="39" spans="1:9" ht="19.899999999999999" customHeight="1" thickBot="1">
      <c r="A39" s="198"/>
      <c r="B39" s="198"/>
      <c r="C39" s="207" t="s">
        <v>215</v>
      </c>
      <c r="D39" s="207" t="s">
        <v>216</v>
      </c>
      <c r="E39" s="207" t="s">
        <v>217</v>
      </c>
      <c r="F39" s="207" t="s">
        <v>218</v>
      </c>
      <c r="G39" s="207" t="s">
        <v>219</v>
      </c>
      <c r="H39" s="207" t="s">
        <v>220</v>
      </c>
      <c r="I39" s="207" t="s">
        <v>221</v>
      </c>
    </row>
    <row r="40" spans="1:9" ht="19.899999999999999" customHeight="1" thickBot="1">
      <c r="A40" s="208" t="s">
        <v>169</v>
      </c>
      <c r="B40" s="204"/>
      <c r="C40" s="204"/>
      <c r="D40" s="204"/>
      <c r="E40" s="204"/>
      <c r="F40" s="204"/>
      <c r="G40" s="204"/>
      <c r="H40" s="204"/>
      <c r="I40" s="205"/>
    </row>
    <row r="41" spans="1:9" ht="19.899999999999999" customHeight="1" thickBot="1">
      <c r="A41" s="206" t="s">
        <v>223</v>
      </c>
      <c r="B41" s="207" t="s">
        <v>224</v>
      </c>
      <c r="C41" s="212">
        <v>1908757.327</v>
      </c>
      <c r="D41" s="198"/>
      <c r="E41" s="198"/>
      <c r="F41" s="198"/>
      <c r="G41" s="198"/>
      <c r="H41" s="198"/>
      <c r="I41" s="212">
        <v>1908757.327</v>
      </c>
    </row>
    <row r="42" spans="1:9" ht="19.899999999999999" customHeight="1" thickBot="1">
      <c r="A42" s="206" t="s">
        <v>173</v>
      </c>
      <c r="B42" s="207" t="s">
        <v>225</v>
      </c>
      <c r="C42" s="212">
        <v>340498.79700000002</v>
      </c>
      <c r="D42" s="198"/>
      <c r="E42" s="198"/>
      <c r="F42" s="198"/>
      <c r="G42" s="198"/>
      <c r="H42" s="198"/>
      <c r="I42" s="212">
        <v>340498.79700000002</v>
      </c>
    </row>
    <row r="43" spans="1:9" ht="19.899999999999999" customHeight="1" thickBot="1">
      <c r="A43" s="206" t="s">
        <v>174</v>
      </c>
      <c r="B43" s="207" t="s">
        <v>226</v>
      </c>
      <c r="C43" s="212">
        <v>1568258.53</v>
      </c>
      <c r="D43" s="198"/>
      <c r="E43" s="198"/>
      <c r="F43" s="198"/>
      <c r="G43" s="198"/>
      <c r="H43" s="198"/>
      <c r="I43" s="212">
        <v>1568258.53</v>
      </c>
    </row>
    <row r="44" spans="1:9" ht="19.899999999999999" customHeight="1" thickBot="1">
      <c r="A44" s="208" t="s">
        <v>175</v>
      </c>
      <c r="B44" s="204"/>
      <c r="C44" s="204"/>
      <c r="D44" s="204"/>
      <c r="E44" s="204"/>
      <c r="F44" s="204"/>
      <c r="G44" s="204"/>
      <c r="H44" s="204"/>
      <c r="I44" s="205"/>
    </row>
    <row r="45" spans="1:9" ht="19.899999999999999" customHeight="1" thickBot="1">
      <c r="A45" s="206" t="s">
        <v>223</v>
      </c>
      <c r="B45" s="207" t="s">
        <v>227</v>
      </c>
      <c r="C45" s="212">
        <v>1853126.28908</v>
      </c>
      <c r="D45" s="198"/>
      <c r="E45" s="198"/>
      <c r="F45" s="198"/>
      <c r="G45" s="198"/>
      <c r="H45" s="198"/>
      <c r="I45" s="212">
        <v>1853126.28908</v>
      </c>
    </row>
    <row r="46" spans="1:9" ht="19.899999999999999" customHeight="1" thickBot="1">
      <c r="A46" s="206" t="s">
        <v>173</v>
      </c>
      <c r="B46" s="207" t="s">
        <v>228</v>
      </c>
      <c r="C46" s="212">
        <v>337376.788</v>
      </c>
      <c r="D46" s="198"/>
      <c r="E46" s="198"/>
      <c r="F46" s="198"/>
      <c r="G46" s="198"/>
      <c r="H46" s="198"/>
      <c r="I46" s="212">
        <v>337376.788</v>
      </c>
    </row>
    <row r="47" spans="1:9" ht="19.899999999999999" customHeight="1" thickBot="1">
      <c r="A47" s="206" t="s">
        <v>174</v>
      </c>
      <c r="B47" s="207" t="s">
        <v>229</v>
      </c>
      <c r="C47" s="212">
        <v>1515749.5010799998</v>
      </c>
      <c r="D47" s="198"/>
      <c r="E47" s="198"/>
      <c r="F47" s="198"/>
      <c r="G47" s="198"/>
      <c r="H47" s="198"/>
      <c r="I47" s="212">
        <v>1515749.5010799998</v>
      </c>
    </row>
    <row r="48" spans="1:9" ht="19.899999999999999" customHeight="1" thickBot="1">
      <c r="A48" s="208" t="s">
        <v>176</v>
      </c>
      <c r="B48" s="204"/>
      <c r="C48" s="204"/>
      <c r="D48" s="204"/>
      <c r="E48" s="204"/>
      <c r="F48" s="204"/>
      <c r="G48" s="204"/>
      <c r="H48" s="204"/>
      <c r="I48" s="205"/>
    </row>
    <row r="49" spans="1:9" ht="19.899999999999999" customHeight="1" thickBot="1">
      <c r="A49" s="206" t="s">
        <v>223</v>
      </c>
      <c r="B49" s="207" t="s">
        <v>230</v>
      </c>
      <c r="C49" s="212">
        <v>642536.723</v>
      </c>
      <c r="D49" s="198"/>
      <c r="E49" s="198"/>
      <c r="F49" s="198"/>
      <c r="G49" s="198"/>
      <c r="H49" s="198"/>
      <c r="I49" s="212">
        <v>642536.723</v>
      </c>
    </row>
    <row r="50" spans="1:9" ht="19.899999999999999" customHeight="1" thickBot="1">
      <c r="A50" s="206" t="s">
        <v>173</v>
      </c>
      <c r="B50" s="207" t="s">
        <v>231</v>
      </c>
      <c r="C50" s="212">
        <v>194664.633</v>
      </c>
      <c r="D50" s="198"/>
      <c r="E50" s="198"/>
      <c r="F50" s="198"/>
      <c r="G50" s="198"/>
      <c r="H50" s="198"/>
      <c r="I50" s="212">
        <v>194664.633</v>
      </c>
    </row>
    <row r="51" spans="1:9" ht="19.899999999999999" customHeight="1" thickBot="1">
      <c r="A51" s="206" t="s">
        <v>174</v>
      </c>
      <c r="B51" s="207" t="s">
        <v>232</v>
      </c>
      <c r="C51" s="212">
        <v>447872.09</v>
      </c>
      <c r="D51" s="198"/>
      <c r="E51" s="198"/>
      <c r="F51" s="198"/>
      <c r="G51" s="198"/>
      <c r="H51" s="198"/>
      <c r="I51" s="212">
        <v>447872.09</v>
      </c>
    </row>
    <row r="52" spans="1:9" ht="19.899999999999999" customHeight="1" thickBot="1">
      <c r="A52" s="208" t="s">
        <v>177</v>
      </c>
      <c r="B52" s="204"/>
      <c r="C52" s="204"/>
      <c r="D52" s="204"/>
      <c r="E52" s="204"/>
      <c r="F52" s="204"/>
      <c r="G52" s="204"/>
      <c r="H52" s="204"/>
      <c r="I52" s="205"/>
    </row>
    <row r="53" spans="1:9" ht="19.899999999999999" customHeight="1" thickBot="1">
      <c r="A53" s="206" t="s">
        <v>223</v>
      </c>
      <c r="B53" s="207" t="s">
        <v>233</v>
      </c>
      <c r="C53" s="212">
        <v>0</v>
      </c>
      <c r="D53" s="198"/>
      <c r="E53" s="198"/>
      <c r="F53" s="198"/>
      <c r="G53" s="198"/>
      <c r="H53" s="198"/>
      <c r="I53" s="212">
        <v>0</v>
      </c>
    </row>
    <row r="54" spans="1:9" ht="19.899999999999999" customHeight="1" thickBot="1">
      <c r="A54" s="206" t="s">
        <v>173</v>
      </c>
      <c r="B54" s="207" t="s">
        <v>234</v>
      </c>
      <c r="C54" s="212">
        <v>0</v>
      </c>
      <c r="D54" s="198"/>
      <c r="E54" s="198"/>
      <c r="F54" s="198"/>
      <c r="G54" s="198"/>
      <c r="H54" s="198"/>
      <c r="I54" s="212">
        <v>0</v>
      </c>
    </row>
    <row r="55" spans="1:9" ht="19.899999999999999" customHeight="1" thickBot="1">
      <c r="A55" s="206" t="s">
        <v>174</v>
      </c>
      <c r="B55" s="207" t="s">
        <v>235</v>
      </c>
      <c r="C55" s="212">
        <v>0</v>
      </c>
      <c r="D55" s="198"/>
      <c r="E55" s="198"/>
      <c r="F55" s="198"/>
      <c r="G55" s="198"/>
      <c r="H55" s="198"/>
      <c r="I55" s="212">
        <v>0</v>
      </c>
    </row>
    <row r="56" spans="1:9" ht="19.899999999999999" customHeight="1" thickBot="1">
      <c r="A56" s="207" t="s">
        <v>182</v>
      </c>
      <c r="B56" s="207" t="s">
        <v>236</v>
      </c>
      <c r="C56" s="212">
        <v>465289.99892386992</v>
      </c>
      <c r="D56" s="198"/>
      <c r="E56" s="198"/>
      <c r="F56" s="198"/>
      <c r="G56" s="198"/>
      <c r="H56" s="198"/>
      <c r="I56" s="212">
        <v>465289.99892386992</v>
      </c>
    </row>
    <row r="57" spans="1:9" ht="19.899999999999999" customHeight="1" thickBot="1">
      <c r="A57" s="213" t="s">
        <v>183</v>
      </c>
      <c r="B57" s="213" t="s">
        <v>237</v>
      </c>
      <c r="C57" s="211"/>
      <c r="D57" s="211"/>
      <c r="E57" s="211"/>
      <c r="F57" s="211"/>
      <c r="G57" s="211"/>
      <c r="H57" s="211"/>
      <c r="I57" s="212">
        <v>53883.364598399996</v>
      </c>
    </row>
    <row r="58" spans="1:9" ht="19.899999999999999" customHeight="1" thickBot="1">
      <c r="A58" s="214" t="s">
        <v>185</v>
      </c>
      <c r="B58" s="215" t="s">
        <v>238</v>
      </c>
      <c r="C58" s="216"/>
      <c r="D58" s="216"/>
      <c r="E58" s="216"/>
      <c r="F58" s="216"/>
      <c r="G58" s="216"/>
      <c r="H58" s="216"/>
      <c r="I58" s="212">
        <v>519173.36352226988</v>
      </c>
    </row>
    <row r="60" spans="1:9">
      <c r="A60" s="103" t="s">
        <v>600</v>
      </c>
    </row>
  </sheetData>
  <mergeCells count="11">
    <mergeCell ref="A1:A2"/>
    <mergeCell ref="D3:H3"/>
    <mergeCell ref="A7:I7"/>
    <mergeCell ref="A48:I48"/>
    <mergeCell ref="A52:I52"/>
    <mergeCell ref="A13:I13"/>
    <mergeCell ref="A19:I19"/>
    <mergeCell ref="A25:I25"/>
    <mergeCell ref="D36:H36"/>
    <mergeCell ref="A40:I40"/>
    <mergeCell ref="A44:I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85" zoomScaleNormal="85" workbookViewId="0">
      <selection sqref="A1:B2"/>
    </sheetView>
  </sheetViews>
  <sheetFormatPr defaultRowHeight="14.25"/>
  <cols>
    <col min="1" max="1" width="53.7109375" style="217" bestFit="1" customWidth="1"/>
    <col min="2" max="2" width="9.140625" style="217"/>
    <col min="3" max="3" width="15.85546875" style="217" customWidth="1"/>
    <col min="4" max="4" width="14" style="217" bestFit="1" customWidth="1"/>
    <col min="5" max="11" width="13.28515625" style="217" customWidth="1"/>
    <col min="12" max="12" width="20.28515625" style="217" bestFit="1" customWidth="1"/>
    <col min="13" max="18" width="13.28515625" style="217" customWidth="1"/>
    <col min="19" max="16384" width="9.140625" style="217"/>
  </cols>
  <sheetData>
    <row r="1" spans="1:18" ht="32.25" customHeight="1">
      <c r="A1" s="104" t="s">
        <v>601</v>
      </c>
      <c r="B1" s="104"/>
      <c r="C1" s="99">
        <v>1</v>
      </c>
      <c r="D1" s="99">
        <v>2</v>
      </c>
      <c r="E1" s="99">
        <v>3</v>
      </c>
      <c r="F1" s="99">
        <v>4</v>
      </c>
      <c r="G1" s="99">
        <v>5</v>
      </c>
      <c r="H1" s="99">
        <v>6</v>
      </c>
      <c r="I1" s="99">
        <v>7</v>
      </c>
      <c r="J1" s="99">
        <v>8</v>
      </c>
      <c r="K1" s="99">
        <v>9</v>
      </c>
      <c r="L1" s="99">
        <v>14</v>
      </c>
      <c r="M1" s="99">
        <v>16</v>
      </c>
      <c r="N1" s="99">
        <v>17</v>
      </c>
      <c r="O1" s="99">
        <v>18</v>
      </c>
      <c r="P1" s="99">
        <v>19</v>
      </c>
      <c r="Q1" s="99">
        <v>20</v>
      </c>
      <c r="R1" s="99">
        <v>21</v>
      </c>
    </row>
    <row r="2" spans="1:18" ht="21.75" customHeight="1" thickBot="1">
      <c r="A2" s="104"/>
      <c r="B2" s="104"/>
      <c r="C2" s="99"/>
      <c r="D2" s="99"/>
      <c r="E2" s="99"/>
      <c r="F2" s="99"/>
      <c r="G2" s="99"/>
      <c r="H2" s="99"/>
      <c r="I2" s="99"/>
      <c r="J2" s="99"/>
      <c r="K2" s="99"/>
      <c r="L2" s="99"/>
      <c r="M2" s="99"/>
      <c r="N2" s="99"/>
      <c r="O2" s="99"/>
      <c r="P2" s="99"/>
      <c r="Q2" s="99"/>
      <c r="R2" s="99"/>
    </row>
    <row r="3" spans="1:18" ht="46.15" customHeight="1" thickBot="1">
      <c r="A3" s="218"/>
      <c r="B3" s="218"/>
      <c r="C3" s="219" t="s">
        <v>207</v>
      </c>
      <c r="D3" s="220" t="s">
        <v>208</v>
      </c>
      <c r="E3" s="220"/>
      <c r="F3" s="221"/>
      <c r="G3" s="222" t="s">
        <v>209</v>
      </c>
      <c r="H3" s="220"/>
      <c r="I3" s="223"/>
      <c r="J3" s="224" t="s">
        <v>247</v>
      </c>
      <c r="K3" s="224" t="s">
        <v>248</v>
      </c>
      <c r="L3" s="224" t="s">
        <v>249</v>
      </c>
      <c r="M3" s="225" t="s">
        <v>264</v>
      </c>
      <c r="N3" s="226"/>
      <c r="O3" s="227"/>
      <c r="P3" s="221" t="s">
        <v>210</v>
      </c>
      <c r="Q3" s="224" t="s">
        <v>265</v>
      </c>
      <c r="R3" s="224" t="s">
        <v>266</v>
      </c>
    </row>
    <row r="4" spans="1:18" ht="51.75" thickBot="1">
      <c r="A4" s="218"/>
      <c r="B4" s="218"/>
      <c r="C4" s="228"/>
      <c r="D4" s="218"/>
      <c r="E4" s="229" t="s">
        <v>250</v>
      </c>
      <c r="F4" s="229" t="s">
        <v>251</v>
      </c>
      <c r="G4" s="218"/>
      <c r="H4" s="229" t="s">
        <v>250</v>
      </c>
      <c r="I4" s="230" t="s">
        <v>251</v>
      </c>
      <c r="J4" s="231"/>
      <c r="K4" s="231"/>
      <c r="L4" s="231"/>
      <c r="M4" s="232"/>
      <c r="N4" s="233" t="s">
        <v>250</v>
      </c>
      <c r="O4" s="234" t="s">
        <v>251</v>
      </c>
      <c r="P4" s="235"/>
      <c r="Q4" s="231"/>
      <c r="R4" s="231"/>
    </row>
    <row r="5" spans="1:18" ht="15" thickBot="1">
      <c r="A5" s="218"/>
      <c r="B5" s="218"/>
      <c r="C5" s="236" t="s">
        <v>161</v>
      </c>
      <c r="D5" s="229" t="s">
        <v>162</v>
      </c>
      <c r="E5" s="237" t="s">
        <v>163</v>
      </c>
      <c r="F5" s="238" t="s">
        <v>164</v>
      </c>
      <c r="G5" s="229" t="s">
        <v>165</v>
      </c>
      <c r="H5" s="237" t="s">
        <v>166</v>
      </c>
      <c r="I5" s="239" t="s">
        <v>167</v>
      </c>
      <c r="J5" s="239" t="s">
        <v>168</v>
      </c>
      <c r="K5" s="239" t="s">
        <v>196</v>
      </c>
      <c r="L5" s="239" t="s">
        <v>201</v>
      </c>
      <c r="M5" s="240" t="s">
        <v>202</v>
      </c>
      <c r="N5" s="241" t="s">
        <v>243</v>
      </c>
      <c r="O5" s="242" t="s">
        <v>244</v>
      </c>
      <c r="P5" s="230" t="s">
        <v>245</v>
      </c>
      <c r="Q5" s="239" t="s">
        <v>203</v>
      </c>
      <c r="R5" s="239" t="s">
        <v>214</v>
      </c>
    </row>
    <row r="6" spans="1:18" ht="15" thickBot="1">
      <c r="A6" s="243" t="s">
        <v>252</v>
      </c>
      <c r="B6" s="229" t="s">
        <v>242</v>
      </c>
      <c r="C6" s="244">
        <v>0</v>
      </c>
      <c r="D6" s="244">
        <v>3886625.3260431201</v>
      </c>
      <c r="E6" s="245"/>
      <c r="F6" s="246"/>
      <c r="G6" s="244">
        <v>0</v>
      </c>
      <c r="H6" s="245"/>
      <c r="I6" s="246"/>
      <c r="J6" s="244">
        <v>0</v>
      </c>
      <c r="K6" s="244">
        <v>0</v>
      </c>
      <c r="L6" s="244">
        <v>3886625.3260431201</v>
      </c>
      <c r="M6" s="244">
        <v>0</v>
      </c>
      <c r="N6" s="245"/>
      <c r="O6" s="246"/>
      <c r="P6" s="244">
        <v>0</v>
      </c>
      <c r="Q6" s="244">
        <v>0</v>
      </c>
      <c r="R6" s="244">
        <v>0</v>
      </c>
    </row>
    <row r="7" spans="1:18" ht="51.75" thickBot="1">
      <c r="A7" s="243" t="s">
        <v>253</v>
      </c>
      <c r="B7" s="247" t="s">
        <v>254</v>
      </c>
      <c r="C7" s="244">
        <v>0</v>
      </c>
      <c r="D7" s="244">
        <v>0</v>
      </c>
      <c r="E7" s="245"/>
      <c r="F7" s="246"/>
      <c r="G7" s="244">
        <v>0</v>
      </c>
      <c r="H7" s="245"/>
      <c r="I7" s="246"/>
      <c r="J7" s="244">
        <v>0</v>
      </c>
      <c r="K7" s="244">
        <v>0</v>
      </c>
      <c r="L7" s="244">
        <v>0</v>
      </c>
      <c r="M7" s="244">
        <v>0</v>
      </c>
      <c r="N7" s="245"/>
      <c r="O7" s="246"/>
      <c r="P7" s="244">
        <v>0</v>
      </c>
      <c r="Q7" s="244">
        <v>0</v>
      </c>
      <c r="R7" s="244">
        <v>0</v>
      </c>
    </row>
    <row r="8" spans="1:18" ht="15" thickBot="1">
      <c r="A8" s="243" t="s">
        <v>255</v>
      </c>
      <c r="B8" s="248"/>
      <c r="C8" s="211"/>
      <c r="D8" s="211"/>
      <c r="E8" s="211"/>
      <c r="F8" s="211"/>
      <c r="G8" s="211"/>
      <c r="H8" s="211"/>
      <c r="I8" s="211"/>
      <c r="J8" s="211"/>
      <c r="K8" s="211"/>
      <c r="L8" s="211"/>
      <c r="M8" s="211"/>
      <c r="N8" s="211"/>
      <c r="O8" s="211"/>
      <c r="P8" s="211"/>
      <c r="Q8" s="211"/>
      <c r="R8" s="211"/>
    </row>
    <row r="9" spans="1:18" ht="15" thickBot="1">
      <c r="A9" s="243" t="s">
        <v>92</v>
      </c>
      <c r="B9" s="248"/>
      <c r="C9" s="211"/>
      <c r="D9" s="211"/>
      <c r="E9" s="211"/>
      <c r="F9" s="211"/>
      <c r="G9" s="211"/>
      <c r="H9" s="211"/>
      <c r="I9" s="211"/>
      <c r="J9" s="211"/>
      <c r="K9" s="211"/>
      <c r="L9" s="211"/>
      <c r="M9" s="249"/>
      <c r="N9" s="250"/>
      <c r="O9" s="211"/>
      <c r="P9" s="211"/>
      <c r="Q9" s="211"/>
      <c r="R9" s="211"/>
    </row>
    <row r="10" spans="1:18" ht="15" thickBot="1">
      <c r="A10" s="243" t="s">
        <v>256</v>
      </c>
      <c r="B10" s="251" t="s">
        <v>4</v>
      </c>
      <c r="C10" s="252">
        <v>0</v>
      </c>
      <c r="D10" s="211"/>
      <c r="E10" s="252">
        <v>0</v>
      </c>
      <c r="F10" s="252">
        <v>0</v>
      </c>
      <c r="G10" s="211"/>
      <c r="H10" s="252">
        <v>299961.97100000002</v>
      </c>
      <c r="I10" s="252">
        <v>0</v>
      </c>
      <c r="J10" s="252">
        <v>0</v>
      </c>
      <c r="K10" s="252">
        <v>0</v>
      </c>
      <c r="L10" s="252">
        <v>299961.97100000002</v>
      </c>
      <c r="M10" s="211"/>
      <c r="N10" s="244">
        <v>730536.90899999999</v>
      </c>
      <c r="O10" s="244">
        <v>0</v>
      </c>
      <c r="P10" s="244">
        <v>0</v>
      </c>
      <c r="Q10" s="244">
        <v>0</v>
      </c>
      <c r="R10" s="244">
        <v>730536.90899999999</v>
      </c>
    </row>
    <row r="11" spans="1:18" ht="39" thickBot="1">
      <c r="A11" s="243" t="s">
        <v>257</v>
      </c>
      <c r="B11" s="251" t="s">
        <v>14</v>
      </c>
      <c r="C11" s="244">
        <v>0</v>
      </c>
      <c r="D11" s="211"/>
      <c r="E11" s="244">
        <v>0</v>
      </c>
      <c r="F11" s="244">
        <v>0</v>
      </c>
      <c r="G11" s="211"/>
      <c r="H11" s="244">
        <v>21473.566999999999</v>
      </c>
      <c r="I11" s="244">
        <v>0</v>
      </c>
      <c r="J11" s="244">
        <v>0</v>
      </c>
      <c r="K11" s="244">
        <v>0</v>
      </c>
      <c r="L11" s="244">
        <v>21473.566999999999</v>
      </c>
      <c r="M11" s="211"/>
      <c r="N11" s="244">
        <v>295718.86099999998</v>
      </c>
      <c r="O11" s="244">
        <v>0</v>
      </c>
      <c r="P11" s="244">
        <v>0</v>
      </c>
      <c r="Q11" s="244">
        <v>0</v>
      </c>
      <c r="R11" s="244">
        <v>295718.86099999998</v>
      </c>
    </row>
    <row r="12" spans="1:18" ht="26.25" thickBot="1">
      <c r="A12" s="243" t="s">
        <v>258</v>
      </c>
      <c r="B12" s="251" t="s">
        <v>16</v>
      </c>
      <c r="C12" s="244">
        <v>0</v>
      </c>
      <c r="D12" s="211"/>
      <c r="E12" s="244">
        <v>0</v>
      </c>
      <c r="F12" s="244">
        <v>0</v>
      </c>
      <c r="G12" s="211"/>
      <c r="H12" s="244">
        <v>278488.40399999998</v>
      </c>
      <c r="I12" s="244">
        <v>0</v>
      </c>
      <c r="J12" s="244">
        <v>0</v>
      </c>
      <c r="K12" s="244">
        <v>0</v>
      </c>
      <c r="L12" s="244">
        <v>278488.40399999998</v>
      </c>
      <c r="M12" s="211"/>
      <c r="N12" s="244">
        <v>434818.04800000001</v>
      </c>
      <c r="O12" s="244">
        <v>0</v>
      </c>
      <c r="P12" s="244">
        <v>0</v>
      </c>
      <c r="Q12" s="244">
        <v>0</v>
      </c>
      <c r="R12" s="244">
        <v>434818.04800000001</v>
      </c>
    </row>
    <row r="13" spans="1:18" ht="15" thickBot="1">
      <c r="A13" s="243" t="s">
        <v>259</v>
      </c>
      <c r="B13" s="251" t="s">
        <v>18</v>
      </c>
      <c r="C13" s="244">
        <v>0</v>
      </c>
      <c r="D13" s="252">
        <v>0</v>
      </c>
      <c r="E13" s="245"/>
      <c r="F13" s="253"/>
      <c r="G13" s="252">
        <v>18093.246999999999</v>
      </c>
      <c r="H13" s="253"/>
      <c r="I13" s="246"/>
      <c r="J13" s="244">
        <v>0</v>
      </c>
      <c r="K13" s="244">
        <v>0</v>
      </c>
      <c r="L13" s="244">
        <v>18093.246999999999</v>
      </c>
      <c r="M13" s="211"/>
      <c r="N13" s="245"/>
      <c r="O13" s="246"/>
      <c r="P13" s="244">
        <v>0</v>
      </c>
      <c r="Q13" s="244">
        <v>0</v>
      </c>
      <c r="R13" s="244">
        <v>34840.544000000002</v>
      </c>
    </row>
    <row r="14" spans="1:18" ht="15" thickBot="1">
      <c r="A14" s="243" t="s">
        <v>260</v>
      </c>
      <c r="B14" s="248"/>
      <c r="C14" s="252"/>
      <c r="D14" s="211"/>
      <c r="E14" s="245"/>
      <c r="F14" s="253"/>
      <c r="G14" s="250"/>
      <c r="H14" s="253"/>
      <c r="I14" s="246"/>
      <c r="J14" s="211"/>
      <c r="K14" s="211"/>
      <c r="L14" s="211"/>
      <c r="M14" s="211"/>
      <c r="N14" s="254"/>
      <c r="O14" s="255"/>
      <c r="P14" s="211"/>
      <c r="Q14" s="211"/>
      <c r="R14" s="211"/>
    </row>
    <row r="15" spans="1:18" ht="15" thickBot="1">
      <c r="A15" s="243" t="s">
        <v>261</v>
      </c>
      <c r="B15" s="251" t="s">
        <v>20</v>
      </c>
      <c r="C15" s="244">
        <v>0</v>
      </c>
      <c r="D15" s="256"/>
      <c r="E15" s="245"/>
      <c r="F15" s="246"/>
      <c r="G15" s="244">
        <v>0</v>
      </c>
      <c r="H15" s="253"/>
      <c r="I15" s="246"/>
      <c r="J15" s="252">
        <v>0</v>
      </c>
      <c r="K15" s="252">
        <v>0</v>
      </c>
      <c r="L15" s="252">
        <v>0</v>
      </c>
      <c r="M15" s="249"/>
      <c r="N15" s="257"/>
      <c r="O15" s="258"/>
      <c r="P15" s="244">
        <v>0</v>
      </c>
      <c r="Q15" s="244">
        <v>0</v>
      </c>
      <c r="R15" s="244">
        <v>0</v>
      </c>
    </row>
    <row r="16" spans="1:18" ht="15" thickBot="1">
      <c r="A16" s="243" t="s">
        <v>262</v>
      </c>
      <c r="B16" s="251" t="s">
        <v>22</v>
      </c>
      <c r="C16" s="259">
        <v>0</v>
      </c>
      <c r="D16" s="250"/>
      <c r="E16" s="244">
        <v>0</v>
      </c>
      <c r="F16" s="244">
        <v>0</v>
      </c>
      <c r="G16" s="244">
        <v>0</v>
      </c>
      <c r="H16" s="244">
        <v>0</v>
      </c>
      <c r="I16" s="244">
        <v>0</v>
      </c>
      <c r="J16" s="244">
        <v>0</v>
      </c>
      <c r="K16" s="244">
        <v>0</v>
      </c>
      <c r="L16" s="244">
        <v>0</v>
      </c>
      <c r="M16" s="250"/>
      <c r="N16" s="244">
        <v>0</v>
      </c>
      <c r="O16" s="244">
        <v>0</v>
      </c>
      <c r="P16" s="244">
        <v>0</v>
      </c>
      <c r="Q16" s="244">
        <v>0</v>
      </c>
      <c r="R16" s="244">
        <v>0</v>
      </c>
    </row>
    <row r="17" spans="1:18" ht="15" thickBot="1">
      <c r="A17" s="243" t="s">
        <v>94</v>
      </c>
      <c r="B17" s="251" t="s">
        <v>24</v>
      </c>
      <c r="C17" s="244">
        <v>0</v>
      </c>
      <c r="D17" s="244">
        <v>0</v>
      </c>
      <c r="E17" s="245"/>
      <c r="F17" s="246"/>
      <c r="G17" s="244">
        <v>0</v>
      </c>
      <c r="H17" s="245"/>
      <c r="I17" s="246"/>
      <c r="J17" s="244">
        <v>0</v>
      </c>
      <c r="K17" s="244">
        <v>0</v>
      </c>
      <c r="L17" s="244">
        <v>0</v>
      </c>
      <c r="M17" s="244">
        <v>0</v>
      </c>
      <c r="N17" s="245"/>
      <c r="O17" s="246"/>
      <c r="P17" s="244">
        <v>0</v>
      </c>
      <c r="Q17" s="244">
        <v>0</v>
      </c>
      <c r="R17" s="244">
        <v>0</v>
      </c>
    </row>
    <row r="18" spans="1:18" ht="15" thickBot="1">
      <c r="A18" s="243" t="s">
        <v>263</v>
      </c>
      <c r="B18" s="260" t="s">
        <v>38</v>
      </c>
      <c r="C18" s="244">
        <v>0</v>
      </c>
      <c r="D18" s="244">
        <v>3886625.3260431201</v>
      </c>
      <c r="E18" s="245"/>
      <c r="F18" s="246"/>
      <c r="G18" s="244">
        <v>318055.21799999999</v>
      </c>
      <c r="H18" s="245"/>
      <c r="I18" s="246"/>
      <c r="J18" s="244">
        <v>0</v>
      </c>
      <c r="K18" s="244">
        <v>0</v>
      </c>
      <c r="L18" s="244">
        <v>4204680.54404312</v>
      </c>
      <c r="M18" s="244">
        <v>765377.45299999998</v>
      </c>
      <c r="N18" s="245"/>
      <c r="O18" s="246"/>
      <c r="P18" s="244">
        <v>0</v>
      </c>
      <c r="Q18" s="244">
        <v>0</v>
      </c>
      <c r="R18" s="244">
        <v>765377.45299999998</v>
      </c>
    </row>
    <row r="19" spans="1:18" ht="18">
      <c r="A19" s="261"/>
    </row>
    <row r="20" spans="1:18">
      <c r="A20" s="103" t="s">
        <v>600</v>
      </c>
    </row>
    <row r="21" spans="1:18">
      <c r="A21" s="262"/>
      <c r="B21" s="262"/>
    </row>
    <row r="22" spans="1:18">
      <c r="A22" s="262"/>
      <c r="B22" s="262"/>
    </row>
    <row r="23" spans="1:18">
      <c r="A23" s="262"/>
      <c r="B23" s="262"/>
    </row>
    <row r="24" spans="1:18">
      <c r="A24" s="263"/>
      <c r="B24" s="263"/>
    </row>
    <row r="25" spans="1:18">
      <c r="A25" s="263"/>
      <c r="B25" s="263"/>
    </row>
    <row r="26" spans="1:18">
      <c r="A26" s="263"/>
      <c r="B26" s="262"/>
    </row>
    <row r="27" spans="1:18">
      <c r="A27" s="263"/>
      <c r="B27" s="262"/>
    </row>
    <row r="28" spans="1:18">
      <c r="A28" s="263"/>
      <c r="B28" s="263"/>
    </row>
    <row r="29" spans="1:18">
      <c r="A29" s="263"/>
      <c r="B29" s="263"/>
    </row>
    <row r="30" spans="1:18">
      <c r="A30" s="263"/>
      <c r="B30" s="263"/>
    </row>
    <row r="31" spans="1:18">
      <c r="A31" s="263"/>
      <c r="B31" s="263"/>
    </row>
    <row r="32" spans="1:18">
      <c r="A32" s="263"/>
      <c r="B32" s="262"/>
    </row>
    <row r="33" spans="1:2">
      <c r="A33" s="263"/>
      <c r="B33" s="263"/>
    </row>
    <row r="34" spans="1:2">
      <c r="A34" s="263"/>
      <c r="B34" s="263"/>
    </row>
    <row r="35" spans="1:2">
      <c r="A35" s="263"/>
      <c r="B35" s="263"/>
    </row>
    <row r="36" spans="1:2">
      <c r="A36" s="263"/>
      <c r="B36" s="263"/>
    </row>
    <row r="37" spans="1:2">
      <c r="A37" s="264"/>
      <c r="B37" s="265"/>
    </row>
  </sheetData>
  <mergeCells count="32">
    <mergeCell ref="P3:P4"/>
    <mergeCell ref="Q3:Q4"/>
    <mergeCell ref="R3:R4"/>
    <mergeCell ref="N18:O18"/>
    <mergeCell ref="N6:O6"/>
    <mergeCell ref="N7:O7"/>
    <mergeCell ref="N13:O13"/>
    <mergeCell ref="N14:O14"/>
    <mergeCell ref="N15:O15"/>
    <mergeCell ref="N17:O17"/>
    <mergeCell ref="M3:O3"/>
    <mergeCell ref="E13:F13"/>
    <mergeCell ref="H13:I13"/>
    <mergeCell ref="E14:F14"/>
    <mergeCell ref="H14:I14"/>
    <mergeCell ref="L3:L4"/>
    <mergeCell ref="E6:F6"/>
    <mergeCell ref="H6:I6"/>
    <mergeCell ref="E7:F7"/>
    <mergeCell ref="H7:I7"/>
    <mergeCell ref="K3:K4"/>
    <mergeCell ref="E17:F17"/>
    <mergeCell ref="H17:I17"/>
    <mergeCell ref="E18:F18"/>
    <mergeCell ref="H18:I18"/>
    <mergeCell ref="E15:F15"/>
    <mergeCell ref="H15:I15"/>
    <mergeCell ref="A1:B2"/>
    <mergeCell ref="C3:C4"/>
    <mergeCell ref="D3:F3"/>
    <mergeCell ref="G3:I3"/>
    <mergeCell ref="J3:J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activeCell="A5" sqref="A5"/>
    </sheetView>
  </sheetViews>
  <sheetFormatPr defaultRowHeight="15"/>
  <cols>
    <col min="1" max="1" width="54.28515625" bestFit="1" customWidth="1"/>
    <col min="3" max="3" width="10.5703125" bestFit="1" customWidth="1"/>
    <col min="4" max="7" width="12.42578125" bestFit="1" customWidth="1"/>
    <col min="8" max="8" width="10.85546875" bestFit="1" customWidth="1"/>
    <col min="9" max="9" width="12.42578125" bestFit="1" customWidth="1"/>
    <col min="10" max="10" width="13.5703125" bestFit="1" customWidth="1"/>
    <col min="11" max="11" width="9" bestFit="1" customWidth="1"/>
  </cols>
  <sheetData>
    <row r="1" spans="1:11" ht="46.15" customHeight="1">
      <c r="A1" s="2" t="s">
        <v>267</v>
      </c>
      <c r="C1">
        <v>1</v>
      </c>
      <c r="D1">
        <f>1+C1</f>
        <v>2</v>
      </c>
      <c r="E1">
        <f t="shared" ref="E1:K1" si="0">1+D1</f>
        <v>3</v>
      </c>
      <c r="F1">
        <f t="shared" si="0"/>
        <v>4</v>
      </c>
      <c r="G1">
        <f t="shared" si="0"/>
        <v>5</v>
      </c>
      <c r="H1">
        <f t="shared" si="0"/>
        <v>6</v>
      </c>
      <c r="I1">
        <f t="shared" si="0"/>
        <v>7</v>
      </c>
      <c r="J1">
        <f t="shared" si="0"/>
        <v>8</v>
      </c>
      <c r="K1">
        <f t="shared" si="0"/>
        <v>9</v>
      </c>
    </row>
    <row r="2" spans="1:11" ht="46.15" customHeight="1" thickBot="1">
      <c r="A2" s="2" t="s">
        <v>268</v>
      </c>
    </row>
    <row r="3" spans="1:11" ht="46.15" customHeight="1" thickBot="1">
      <c r="A3" s="3"/>
      <c r="B3" s="3"/>
      <c r="C3" s="112" t="s">
        <v>269</v>
      </c>
      <c r="D3" s="110"/>
      <c r="E3" s="110"/>
      <c r="F3" s="110"/>
      <c r="G3" s="110"/>
      <c r="H3" s="110"/>
      <c r="I3" s="110"/>
      <c r="J3" s="110"/>
      <c r="K3" s="111"/>
    </row>
    <row r="4" spans="1:11" ht="73.900000000000006" customHeight="1" thickBot="1">
      <c r="A4" s="3"/>
      <c r="B4" s="3"/>
      <c r="C4" s="4" t="s">
        <v>152</v>
      </c>
      <c r="D4" s="4" t="s">
        <v>153</v>
      </c>
      <c r="E4" s="4" t="s">
        <v>154</v>
      </c>
      <c r="F4" s="4" t="s">
        <v>155</v>
      </c>
      <c r="G4" s="4" t="s">
        <v>156</v>
      </c>
      <c r="H4" s="4" t="s">
        <v>157</v>
      </c>
      <c r="I4" s="4" t="s">
        <v>158</v>
      </c>
      <c r="J4" s="4" t="s">
        <v>159</v>
      </c>
      <c r="K4" s="4" t="s">
        <v>160</v>
      </c>
    </row>
    <row r="5" spans="1:11" ht="73.900000000000006" customHeight="1" thickBot="1">
      <c r="A5" s="3"/>
      <c r="B5" s="3"/>
      <c r="C5" s="4" t="s">
        <v>161</v>
      </c>
      <c r="D5" s="4" t="s">
        <v>162</v>
      </c>
      <c r="E5" s="4" t="s">
        <v>163</v>
      </c>
      <c r="F5" s="4" t="s">
        <v>164</v>
      </c>
      <c r="G5" s="4" t="s">
        <v>165</v>
      </c>
      <c r="H5" s="4" t="s">
        <v>166</v>
      </c>
      <c r="I5" s="4" t="s">
        <v>167</v>
      </c>
      <c r="J5" s="4" t="s">
        <v>168</v>
      </c>
      <c r="K5" s="4" t="s">
        <v>196</v>
      </c>
    </row>
    <row r="6" spans="1:11" ht="46.15" customHeight="1" thickBot="1">
      <c r="A6" s="4" t="s">
        <v>252</v>
      </c>
      <c r="B6" s="4" t="s">
        <v>242</v>
      </c>
      <c r="C6" s="18">
        <f>VLOOKUP($B6,'[1]S.17.01.02'!$C$5:T$30,C$1+1,FALSE)/1000</f>
        <v>0</v>
      </c>
      <c r="D6" s="18">
        <f>VLOOKUP($B6,'[1]S.17.01.02'!$C$5:U$30,D$1+1,FALSE)/1000</f>
        <v>0</v>
      </c>
      <c r="E6" s="18">
        <f>VLOOKUP($B6,'[1]S.17.01.02'!$C$5:V$30,E$1+1,FALSE)/1000</f>
        <v>0</v>
      </c>
      <c r="F6" s="18">
        <f>VLOOKUP($B6,'[1]S.17.01.02'!$C$5:W$30,F$1+1,FALSE)/1000</f>
        <v>0</v>
      </c>
      <c r="G6" s="18">
        <f>VLOOKUP($B6,'[1]S.17.01.02'!$C$5:X$30,G$1+1,FALSE)/1000</f>
        <v>0</v>
      </c>
      <c r="H6" s="18">
        <f>VLOOKUP($B6,'[1]S.17.01.02'!$C$5:Y$30,H$1+1,FALSE)/1000</f>
        <v>0</v>
      </c>
      <c r="I6" s="18">
        <f>VLOOKUP($B6,'[1]S.17.01.02'!$C$5:Z$30,I$1+1,FALSE)/1000</f>
        <v>0</v>
      </c>
      <c r="J6" s="18">
        <f>VLOOKUP($B6,'[1]S.17.01.02'!$C$5:AA$30,J$1+1,FALSE)/1000</f>
        <v>0</v>
      </c>
      <c r="K6" s="18">
        <f>VLOOKUP($B6,'[1]S.17.01.02'!$C$5:AB$30,K$1+1,FALSE)/1000</f>
        <v>0</v>
      </c>
    </row>
    <row r="7" spans="1:11" ht="46.15" customHeight="1" thickBot="1">
      <c r="A7" s="4" t="s">
        <v>253</v>
      </c>
      <c r="B7" s="4" t="s">
        <v>8</v>
      </c>
      <c r="C7" s="18">
        <f>VLOOKUP($B7,'[1]S.17.01.02'!$C$5:T$80,C$1+1,FALSE)/1000</f>
        <v>0</v>
      </c>
      <c r="D7" s="18">
        <f>VLOOKUP($B7,'[1]S.17.01.02'!$C$5:U$30,D$1+1,FALSE)/1000</f>
        <v>0</v>
      </c>
      <c r="E7" s="18">
        <f>VLOOKUP($B7,'[1]S.17.01.02'!$C$5:V$30,E$1+1,FALSE)/1000</f>
        <v>0</v>
      </c>
      <c r="F7" s="18">
        <f>VLOOKUP($B7,'[1]S.17.01.02'!$C$5:W$30,F$1+1,FALSE)/1000</f>
        <v>0</v>
      </c>
      <c r="G7" s="18">
        <f>VLOOKUP($B7,'[1]S.17.01.02'!$C$5:X$30,G$1+1,FALSE)/1000</f>
        <v>0</v>
      </c>
      <c r="H7" s="18">
        <f>VLOOKUP($B7,'[1]S.17.01.02'!$C$5:Y$30,H$1+1,FALSE)/1000</f>
        <v>0</v>
      </c>
      <c r="I7" s="18">
        <f>VLOOKUP($B7,'[1]S.17.01.02'!$C$5:Z$30,I$1+1,FALSE)/1000</f>
        <v>0</v>
      </c>
      <c r="J7" s="18">
        <f>VLOOKUP($B7,'[1]S.17.01.02'!$C$5:AA$30,J$1+1,FALSE)/1000</f>
        <v>0</v>
      </c>
      <c r="K7" s="18">
        <f>VLOOKUP($B7,'[1]S.17.01.02'!$C$5:AB$30,K$1+1,FALSE)/1000</f>
        <v>0</v>
      </c>
    </row>
    <row r="8" spans="1:11" ht="46.15" customHeight="1" thickBot="1">
      <c r="A8" s="4" t="s">
        <v>255</v>
      </c>
      <c r="B8" s="3"/>
      <c r="C8" s="18"/>
      <c r="D8" s="3"/>
      <c r="E8" s="3"/>
      <c r="F8" s="3"/>
      <c r="G8" s="3"/>
      <c r="H8" s="3"/>
      <c r="I8" s="3"/>
      <c r="J8" s="3"/>
      <c r="K8" s="3"/>
    </row>
    <row r="9" spans="1:11" ht="46.15" customHeight="1" thickBot="1">
      <c r="A9" s="4" t="s">
        <v>262</v>
      </c>
      <c r="B9" s="3"/>
      <c r="C9" s="18"/>
      <c r="D9" s="3"/>
      <c r="E9" s="3"/>
      <c r="F9" s="3"/>
      <c r="G9" s="3"/>
      <c r="H9" s="3"/>
      <c r="I9" s="3"/>
      <c r="J9" s="3"/>
      <c r="K9" s="3"/>
    </row>
    <row r="10" spans="1:11" ht="46.15" customHeight="1" thickBot="1">
      <c r="A10" s="4" t="s">
        <v>270</v>
      </c>
      <c r="B10" s="3"/>
      <c r="C10" s="3"/>
      <c r="D10" s="3"/>
      <c r="E10" s="3"/>
      <c r="F10" s="3"/>
      <c r="G10" s="3"/>
      <c r="H10" s="3"/>
      <c r="I10" s="3"/>
      <c r="J10" s="3"/>
      <c r="K10" s="3"/>
    </row>
    <row r="11" spans="1:11" ht="46.15" customHeight="1" thickBot="1">
      <c r="A11" s="4" t="s">
        <v>223</v>
      </c>
      <c r="B11" s="4" t="s">
        <v>10</v>
      </c>
      <c r="C11" s="21">
        <f>VLOOKUP($B11,'[1]S.17.01.02'!$C$5:T$30,C$1+1,FALSE)/1000</f>
        <v>4481.9889999999996</v>
      </c>
      <c r="D11" s="21">
        <f>VLOOKUP($B11,'[1]S.17.01.02'!$C$5:U$30,D$1+1,FALSE)/1000</f>
        <v>251649.155</v>
      </c>
      <c r="E11" s="21">
        <f>VLOOKUP($B11,'[1]S.17.01.02'!$C$5:V$30,E$1+1,FALSE)/1000</f>
        <v>61814.2</v>
      </c>
      <c r="F11" s="21">
        <f>VLOOKUP($B11,'[1]S.17.01.02'!$C$5:W$30,F$1+1,FALSE)/1000</f>
        <v>2182985.8309999998</v>
      </c>
      <c r="G11" s="21">
        <f>VLOOKUP($B11,'[1]S.17.01.02'!$C$5:X$30,G$1+1,FALSE)/1000</f>
        <v>886308.72600000002</v>
      </c>
      <c r="H11" s="21">
        <f>VLOOKUP($B11,'[1]S.17.01.02'!$C$5:Y$30,H$1+1,FALSE)/1000</f>
        <v>46052.353999999999</v>
      </c>
      <c r="I11" s="21">
        <f>VLOOKUP($B11,'[1]S.17.01.02'!$C$5:Z$30,I$1+1,FALSE)/1000</f>
        <v>1122170.4990000001</v>
      </c>
      <c r="J11" s="21">
        <f>VLOOKUP($B11,'[1]S.17.01.02'!$C$5:AA$30,J$1+1,FALSE)/1000</f>
        <v>210201.33900000001</v>
      </c>
      <c r="K11" s="21">
        <f>VLOOKUP($B11,'[1]S.17.01.02'!$C$5:AB$30,K$1+1,FALSE)/1000</f>
        <v>3261.8879999999999</v>
      </c>
    </row>
    <row r="12" spans="1:11" ht="46.15" customHeight="1" thickBot="1">
      <c r="A12" s="4" t="s">
        <v>271</v>
      </c>
      <c r="B12" s="4" t="s">
        <v>26</v>
      </c>
      <c r="C12" s="21">
        <f>VLOOKUP($B12,'[1]S.17.01.02'!$C$5:T$30,C$1+1,FALSE)/1000</f>
        <v>0</v>
      </c>
      <c r="D12" s="21">
        <f>VLOOKUP($B12,'[1]S.17.01.02'!$C$5:U$30,D$1+1,FALSE)/1000</f>
        <v>0</v>
      </c>
      <c r="E12" s="21">
        <f>VLOOKUP($B12,'[1]S.17.01.02'!$C$5:V$30,E$1+1,FALSE)/1000</f>
        <v>0</v>
      </c>
      <c r="F12" s="21">
        <f>VLOOKUP($B12,'[1]S.17.01.02'!$C$5:W$30,F$1+1,FALSE)/1000</f>
        <v>0</v>
      </c>
      <c r="G12" s="21">
        <f>VLOOKUP($B12,'[1]S.17.01.02'!$C$5:X$30,G$1+1,FALSE)/1000</f>
        <v>0</v>
      </c>
      <c r="H12" s="21">
        <f>VLOOKUP($B12,'[1]S.17.01.02'!$C$5:Y$30,H$1+1,FALSE)/1000</f>
        <v>15529.898999999999</v>
      </c>
      <c r="I12" s="21">
        <f>VLOOKUP($B12,'[1]S.17.01.02'!$C$5:Z$30,I$1+1,FALSE)/1000</f>
        <v>14115.856</v>
      </c>
      <c r="J12" s="21">
        <f>VLOOKUP($B12,'[1]S.17.01.02'!$C$5:AA$30,J$1+1,FALSE)/1000</f>
        <v>-6826.5020000000004</v>
      </c>
      <c r="K12" s="21">
        <f>VLOOKUP($B12,'[1]S.17.01.02'!$C$5:AB$30,K$1+1,FALSE)/1000</f>
        <v>0</v>
      </c>
    </row>
    <row r="13" spans="1:11" ht="46.15" customHeight="1" thickBot="1">
      <c r="A13" s="4" t="s">
        <v>272</v>
      </c>
      <c r="B13" s="4" t="s">
        <v>28</v>
      </c>
      <c r="C13" s="21">
        <f>VLOOKUP($B13,'[1]S.17.01.02'!$C$5:T$30,C$1+1,FALSE)/1000</f>
        <v>4481.9889999999996</v>
      </c>
      <c r="D13" s="21">
        <f>VLOOKUP($B13,'[1]S.17.01.02'!$C$5:U$30,D$1+1,FALSE)/1000</f>
        <v>251649.155</v>
      </c>
      <c r="E13" s="21">
        <f>VLOOKUP($B13,'[1]S.17.01.02'!$C$5:V$30,E$1+1,FALSE)/1000</f>
        <v>61814.2</v>
      </c>
      <c r="F13" s="21">
        <f>VLOOKUP($B13,'[1]S.17.01.02'!$C$5:W$30,F$1+1,FALSE)/1000</f>
        <v>2182985.8309999998</v>
      </c>
      <c r="G13" s="21">
        <f>VLOOKUP($B13,'[1]S.17.01.02'!$C$5:X$30,G$1+1,FALSE)/1000</f>
        <v>886308.72600000002</v>
      </c>
      <c r="H13" s="21">
        <f>VLOOKUP($B13,'[1]S.17.01.02'!$C$5:Y$30,H$1+1,FALSE)/1000</f>
        <v>30522.455000000002</v>
      </c>
      <c r="I13" s="21">
        <f>VLOOKUP($B13,'[1]S.17.01.02'!$C$5:Z$30,I$1+1,FALSE)/1000</f>
        <v>1108054.6429999999</v>
      </c>
      <c r="J13" s="21">
        <f>VLOOKUP($B13,'[1]S.17.01.02'!$C$5:AA$30,J$1+1,FALSE)/1000</f>
        <v>217027.84099999999</v>
      </c>
      <c r="K13" s="21">
        <f>VLOOKUP($B13,'[1]S.17.01.02'!$C$5:AB$30,K$1+1,FALSE)/1000</f>
        <v>3261.8879999999999</v>
      </c>
    </row>
    <row r="14" spans="1:11" ht="46.15" customHeight="1" thickBot="1">
      <c r="A14" s="4" t="s">
        <v>273</v>
      </c>
      <c r="B14" s="3"/>
      <c r="C14" s="22"/>
      <c r="D14" s="22"/>
      <c r="E14" s="22"/>
      <c r="F14" s="22"/>
      <c r="G14" s="22"/>
      <c r="H14" s="22"/>
      <c r="I14" s="22"/>
      <c r="J14" s="22"/>
      <c r="K14" s="22"/>
    </row>
    <row r="15" spans="1:11" ht="46.15" customHeight="1" thickBot="1">
      <c r="A15" s="4" t="s">
        <v>223</v>
      </c>
      <c r="B15" s="4" t="s">
        <v>30</v>
      </c>
      <c r="C15" s="21">
        <f>VLOOKUP($B15,'[1]S.17.01.02'!$C$5:T$30,C$1+1,FALSE)/1000</f>
        <v>10218.509</v>
      </c>
      <c r="D15" s="21">
        <f>VLOOKUP($B15,'[1]S.17.01.02'!$C$5:U$30,D$1+1,FALSE)/1000</f>
        <v>813064.19300000009</v>
      </c>
      <c r="E15" s="21">
        <f>VLOOKUP($B15,'[1]S.17.01.02'!$C$5:V$30,E$1+1,FALSE)/1000</f>
        <v>1948971.6240000001</v>
      </c>
      <c r="F15" s="21">
        <f>VLOOKUP($B15,'[1]S.17.01.02'!$C$5:W$30,F$1+1,FALSE)/1000</f>
        <v>7048421.9649999999</v>
      </c>
      <c r="G15" s="21">
        <f>VLOOKUP($B15,'[1]S.17.01.02'!$C$5:X$30,G$1+1,FALSE)/1000</f>
        <v>321407.55900000001</v>
      </c>
      <c r="H15" s="21">
        <f>VLOOKUP($B15,'[1]S.17.01.02'!$C$5:Y$30,H$1+1,FALSE)/1000</f>
        <v>168499.93700000001</v>
      </c>
      <c r="I15" s="21">
        <f>VLOOKUP($B15,'[1]S.17.01.02'!$C$5:Z$30,I$1+1,FALSE)/1000</f>
        <v>1329810.372</v>
      </c>
      <c r="J15" s="21">
        <f>VLOOKUP($B15,'[1]S.17.01.02'!$C$5:AA$30,J$1+1,FALSE)/1000</f>
        <v>1892088.4990000001</v>
      </c>
      <c r="K15" s="21">
        <f>VLOOKUP($B15,'[1]S.17.01.02'!$C$5:AB$30,K$1+1,FALSE)/1000</f>
        <v>0</v>
      </c>
    </row>
    <row r="16" spans="1:11" ht="46.15" customHeight="1" thickBot="1">
      <c r="A16" s="4" t="s">
        <v>271</v>
      </c>
      <c r="B16" s="4" t="s">
        <v>46</v>
      </c>
      <c r="C16" s="21">
        <f>VLOOKUP($B16,'[1]S.17.01.02'!$C$5:T$80,C$1+1,FALSE)/1000</f>
        <v>0</v>
      </c>
      <c r="D16" s="21">
        <f>VLOOKUP($B16,'[1]S.17.01.02'!$C$5:U$80,D$1+1,FALSE)/1000</f>
        <v>0</v>
      </c>
      <c r="E16" s="21">
        <f>VLOOKUP($B16,'[1]S.17.01.02'!$C$5:V$80,E$1+1,FALSE)/1000</f>
        <v>0</v>
      </c>
      <c r="F16" s="21">
        <f>VLOOKUP($B16,'[1]S.17.01.02'!$C$5:W$80,F$1+1,FALSE)/1000</f>
        <v>0</v>
      </c>
      <c r="G16" s="21">
        <f>VLOOKUP($B16,'[1]S.17.01.02'!$C$5:X$80,G$1+1,FALSE)/1000</f>
        <v>0</v>
      </c>
      <c r="H16" s="21">
        <f>VLOOKUP($B16,'[1]S.17.01.02'!$C$5:Y$80,H$1+1,FALSE)/1000</f>
        <v>32718.559000000001</v>
      </c>
      <c r="I16" s="21">
        <f>VLOOKUP($B16,'[1]S.17.01.02'!$C$5:Z$80,I$1+1,FALSE)/1000</f>
        <v>367153.05200000003</v>
      </c>
      <c r="J16" s="21">
        <f>VLOOKUP($B16,'[1]S.17.01.02'!$C$5:AA$80,J$1+1,FALSE)/1000</f>
        <v>52000.016999999993</v>
      </c>
      <c r="K16" s="21">
        <f>VLOOKUP($B16,'[1]S.17.01.02'!$C$5:AB$80,K$1+1,FALSE)/1000</f>
        <v>0</v>
      </c>
    </row>
    <row r="17" spans="1:11" ht="46.15" customHeight="1" thickBot="1">
      <c r="A17" s="4" t="s">
        <v>274</v>
      </c>
      <c r="B17" s="4" t="s">
        <v>48</v>
      </c>
      <c r="C17" s="21">
        <f>VLOOKUP($B17,'[1]S.17.01.02'!$C$5:T$80,C$1+1,FALSE)/1000</f>
        <v>10218.509</v>
      </c>
      <c r="D17" s="21">
        <f>VLOOKUP($B17,'[1]S.17.01.02'!$C$5:U$80,D$1+1,FALSE)/1000</f>
        <v>813064.19300000009</v>
      </c>
      <c r="E17" s="21">
        <f>VLOOKUP($B17,'[1]S.17.01.02'!$C$5:V$80,E$1+1,FALSE)/1000</f>
        <v>1948971.6240000001</v>
      </c>
      <c r="F17" s="21">
        <f>VLOOKUP($B17,'[1]S.17.01.02'!$C$5:W$80,F$1+1,FALSE)/1000</f>
        <v>7048421.9649999999</v>
      </c>
      <c r="G17" s="21">
        <f>VLOOKUP($B17,'[1]S.17.01.02'!$C$5:X$80,G$1+1,FALSE)/1000</f>
        <v>321407.55900000001</v>
      </c>
      <c r="H17" s="21">
        <f>VLOOKUP($B17,'[1]S.17.01.02'!$C$5:Y$80,H$1+1,FALSE)/1000</f>
        <v>135781.378</v>
      </c>
      <c r="I17" s="21">
        <f>VLOOKUP($B17,'[1]S.17.01.02'!$C$5:Z$80,I$1+1,FALSE)/1000</f>
        <v>962657.32</v>
      </c>
      <c r="J17" s="21">
        <f>VLOOKUP($B17,'[1]S.17.01.02'!$C$5:AA$80,J$1+1,FALSE)/1000</f>
        <v>1840088.4820000001</v>
      </c>
      <c r="K17" s="21">
        <f>VLOOKUP($B17,'[1]S.17.01.02'!$C$5:AB$80,K$1+1,FALSE)/1000</f>
        <v>0</v>
      </c>
    </row>
    <row r="18" spans="1:11" ht="46.15" customHeight="1" thickBot="1">
      <c r="A18" s="4" t="s">
        <v>275</v>
      </c>
      <c r="B18" s="4" t="s">
        <v>50</v>
      </c>
      <c r="C18" s="21">
        <f>VLOOKUP($B18,'[1]S.17.01.02'!$C$5:T$80,C$1+1,FALSE)/1000</f>
        <v>14700.498</v>
      </c>
      <c r="D18" s="21">
        <f>VLOOKUP($B18,'[1]S.17.01.02'!$C$5:U$80,D$1+1,FALSE)/1000</f>
        <v>1064713.3480000002</v>
      </c>
      <c r="E18" s="21">
        <f>VLOOKUP($B18,'[1]S.17.01.02'!$C$5:V$80,E$1+1,FALSE)/1000</f>
        <v>2010785.824</v>
      </c>
      <c r="F18" s="21">
        <f>VLOOKUP($B18,'[1]S.17.01.02'!$C$5:W$80,F$1+1,FALSE)/1000</f>
        <v>9231407.7960000001</v>
      </c>
      <c r="G18" s="21">
        <f>VLOOKUP($B18,'[1]S.17.01.02'!$C$5:X$80,G$1+1,FALSE)/1000</f>
        <v>1207716.2849999999</v>
      </c>
      <c r="H18" s="21">
        <f>VLOOKUP($B18,'[1]S.17.01.02'!$C$5:Y$80,H$1+1,FALSE)/1000</f>
        <v>214552.291</v>
      </c>
      <c r="I18" s="21">
        <f>VLOOKUP($B18,'[1]S.17.01.02'!$C$5:Z$80,I$1+1,FALSE)/1000</f>
        <v>2451980.8709999998</v>
      </c>
      <c r="J18" s="21">
        <f>VLOOKUP($B18,'[1]S.17.01.02'!$C$5:AA$80,J$1+1,FALSE)/1000</f>
        <v>2102289.838</v>
      </c>
      <c r="K18" s="21">
        <f>VLOOKUP($B18,'[1]S.17.01.02'!$C$5:AB$80,K$1+1,FALSE)/1000</f>
        <v>3261.8879999999999</v>
      </c>
    </row>
    <row r="19" spans="1:11" ht="46.15" customHeight="1" thickBot="1">
      <c r="A19" s="4" t="s">
        <v>276</v>
      </c>
      <c r="B19" s="4" t="s">
        <v>52</v>
      </c>
      <c r="C19" s="21">
        <f>VLOOKUP($B19,'[1]S.17.01.02'!$C$5:T$80,C$1+1,FALSE)/1000</f>
        <v>14700.498</v>
      </c>
      <c r="D19" s="21">
        <f>VLOOKUP($B19,'[1]S.17.01.02'!$C$5:U$80,D$1+1,FALSE)/1000</f>
        <v>1064713.3480000002</v>
      </c>
      <c r="E19" s="21">
        <f>VLOOKUP($B19,'[1]S.17.01.02'!$C$5:V$80,E$1+1,FALSE)/1000</f>
        <v>2010785.824</v>
      </c>
      <c r="F19" s="21">
        <f>VLOOKUP($B19,'[1]S.17.01.02'!$C$5:W$80,F$1+1,FALSE)/1000</f>
        <v>9231407.7960000001</v>
      </c>
      <c r="G19" s="21">
        <f>VLOOKUP($B19,'[1]S.17.01.02'!$C$5:X$80,G$1+1,FALSE)/1000</f>
        <v>1207716.2849999999</v>
      </c>
      <c r="H19" s="21">
        <f>VLOOKUP($B19,'[1]S.17.01.02'!$C$5:Y$80,H$1+1,FALSE)/1000</f>
        <v>166303.83300000001</v>
      </c>
      <c r="I19" s="21">
        <f>VLOOKUP($B19,'[1]S.17.01.02'!$C$5:Z$80,I$1+1,FALSE)/1000</f>
        <v>2070711.963</v>
      </c>
      <c r="J19" s="21">
        <f>VLOOKUP($B19,'[1]S.17.01.02'!$C$5:AA$80,J$1+1,FALSE)/1000</f>
        <v>2057116.3230000001</v>
      </c>
      <c r="K19" s="21">
        <f>VLOOKUP($B19,'[1]S.17.01.02'!$C$5:AB$80,K$1+1,FALSE)/1000</f>
        <v>3261.8879999999999</v>
      </c>
    </row>
    <row r="20" spans="1:11" ht="46.15" customHeight="1" thickBot="1">
      <c r="A20" s="4" t="s">
        <v>94</v>
      </c>
      <c r="B20" s="4" t="s">
        <v>54</v>
      </c>
      <c r="C20" s="21">
        <f>VLOOKUP($B20,'[1]S.17.01.02'!$C$5:T$80,C$1+1,FALSE)/1000</f>
        <v>599.46500000000003</v>
      </c>
      <c r="D20" s="21">
        <f>VLOOKUP($B20,'[1]S.17.01.02'!$C$5:U$80,D$1+1,FALSE)/1000</f>
        <v>45891.627000000008</v>
      </c>
      <c r="E20" s="21">
        <f>VLOOKUP($B20,'[1]S.17.01.02'!$C$5:V$80,E$1+1,FALSE)/1000</f>
        <v>108847.64199999998</v>
      </c>
      <c r="F20" s="21">
        <f>VLOOKUP($B20,'[1]S.17.01.02'!$C$5:W$80,F$1+1,FALSE)/1000</f>
        <v>399518.20899999997</v>
      </c>
      <c r="G20" s="21">
        <f>VLOOKUP($B20,'[1]S.17.01.02'!$C$5:X$80,G$1+1,FALSE)/1000</f>
        <v>18226.705999999998</v>
      </c>
      <c r="H20" s="21">
        <f>VLOOKUP($B20,'[1]S.17.01.02'!$C$5:Y$80,H$1+1,FALSE)/1000</f>
        <v>9557.598</v>
      </c>
      <c r="I20" s="21">
        <f>VLOOKUP($B20,'[1]S.17.01.02'!$C$5:Z$80,I$1+1,FALSE)/1000</f>
        <v>75429.319000000003</v>
      </c>
      <c r="J20" s="21">
        <f>VLOOKUP($B20,'[1]S.17.01.02'!$C$5:AA$80,J$1+1,FALSE)/1000</f>
        <v>107392.549</v>
      </c>
      <c r="K20" s="21">
        <f>VLOOKUP($B20,'[1]S.17.01.02'!$C$5:AB$80,K$1+1,FALSE)/1000</f>
        <v>0</v>
      </c>
    </row>
    <row r="21" spans="1:11" ht="46.15" customHeight="1" thickBot="1">
      <c r="A21" s="4" t="s">
        <v>260</v>
      </c>
      <c r="B21" s="3"/>
      <c r="C21" s="22"/>
      <c r="D21" s="22"/>
      <c r="E21" s="22"/>
      <c r="F21" s="22"/>
      <c r="G21" s="22"/>
      <c r="H21" s="22"/>
      <c r="I21" s="22"/>
      <c r="J21" s="22"/>
      <c r="K21" s="22"/>
    </row>
    <row r="22" spans="1:11" ht="46.15" customHeight="1" thickBot="1">
      <c r="A22" s="4" t="s">
        <v>261</v>
      </c>
      <c r="B22" s="4" t="s">
        <v>56</v>
      </c>
      <c r="C22" s="21">
        <f>VLOOKUP($B22,'[1]S.17.01.02'!$C$5:T$80,C$1+1,FALSE)/1000</f>
        <v>0</v>
      </c>
      <c r="D22" s="21">
        <f>VLOOKUP($B22,'[1]S.17.01.02'!$C$5:U$80,D$1+1,FALSE)/1000</f>
        <v>0</v>
      </c>
      <c r="E22" s="21">
        <f>VLOOKUP($B22,'[1]S.17.01.02'!$C$5:V$80,E$1+1,FALSE)/1000</f>
        <v>0</v>
      </c>
      <c r="F22" s="21">
        <f>VLOOKUP($B22,'[1]S.17.01.02'!$C$5:W$80,F$1+1,FALSE)/1000</f>
        <v>0</v>
      </c>
      <c r="G22" s="21">
        <f>VLOOKUP($B22,'[1]S.17.01.02'!$C$5:X$80,G$1+1,FALSE)/1000</f>
        <v>0</v>
      </c>
      <c r="H22" s="21">
        <f>VLOOKUP($B22,'[1]S.17.01.02'!$C$5:Y$80,H$1+1,FALSE)/1000</f>
        <v>0</v>
      </c>
      <c r="I22" s="21">
        <f>VLOOKUP($B22,'[1]S.17.01.02'!$C$5:Z$80,I$1+1,FALSE)/1000</f>
        <v>0</v>
      </c>
      <c r="J22" s="21">
        <f>VLOOKUP($B22,'[1]S.17.01.02'!$C$5:AA$80,J$1+1,FALSE)/1000</f>
        <v>0</v>
      </c>
      <c r="K22" s="21">
        <f>VLOOKUP($B22,'[1]S.17.01.02'!$C$5:AB$80,K$1+1,FALSE)/1000</f>
        <v>0</v>
      </c>
    </row>
    <row r="23" spans="1:11" ht="46.15" customHeight="1" thickBot="1">
      <c r="A23" s="4" t="s">
        <v>262</v>
      </c>
      <c r="B23" s="4" t="s">
        <v>58</v>
      </c>
      <c r="C23" s="21">
        <f>VLOOKUP($B23,'[1]S.17.01.02'!$C$5:T$80,C$1+1,FALSE)/1000</f>
        <v>0</v>
      </c>
      <c r="D23" s="21">
        <f>VLOOKUP($B23,'[1]S.17.01.02'!$C$5:U$80,D$1+1,FALSE)/1000</f>
        <v>0</v>
      </c>
      <c r="E23" s="21">
        <f>VLOOKUP($B23,'[1]S.17.01.02'!$C$5:V$80,E$1+1,FALSE)/1000</f>
        <v>0</v>
      </c>
      <c r="F23" s="21">
        <f>VLOOKUP($B23,'[1]S.17.01.02'!$C$5:W$80,F$1+1,FALSE)/1000</f>
        <v>0</v>
      </c>
      <c r="G23" s="21">
        <f>VLOOKUP($B23,'[1]S.17.01.02'!$C$5:X$80,G$1+1,FALSE)/1000</f>
        <v>0</v>
      </c>
      <c r="H23" s="21">
        <f>VLOOKUP($B23,'[1]S.17.01.02'!$C$5:Y$80,H$1+1,FALSE)/1000</f>
        <v>0</v>
      </c>
      <c r="I23" s="21">
        <f>VLOOKUP($B23,'[1]S.17.01.02'!$C$5:Z$80,I$1+1,FALSE)/1000</f>
        <v>0</v>
      </c>
      <c r="J23" s="21">
        <f>VLOOKUP($B23,'[1]S.17.01.02'!$C$5:AA$80,J$1+1,FALSE)/1000</f>
        <v>0</v>
      </c>
      <c r="K23" s="21">
        <f>VLOOKUP($B23,'[1]S.17.01.02'!$C$5:AB$80,K$1+1,FALSE)/1000</f>
        <v>0</v>
      </c>
    </row>
    <row r="24" spans="1:11" ht="46.15" customHeight="1" thickBot="1">
      <c r="A24" s="4" t="s">
        <v>94</v>
      </c>
      <c r="B24" s="4" t="s">
        <v>60</v>
      </c>
      <c r="C24" s="21">
        <f>VLOOKUP($B24,'[1]S.17.01.02'!$C$5:T$80,C$1+1,FALSE)/1000</f>
        <v>0</v>
      </c>
      <c r="D24" s="21">
        <f>VLOOKUP($B24,'[1]S.17.01.02'!$C$5:U$80,D$1+1,FALSE)/1000</f>
        <v>0</v>
      </c>
      <c r="E24" s="21">
        <f>VLOOKUP($B24,'[1]S.17.01.02'!$C$5:V$80,E$1+1,FALSE)/1000</f>
        <v>0</v>
      </c>
      <c r="F24" s="21">
        <f>VLOOKUP($B24,'[1]S.17.01.02'!$C$5:W$80,F$1+1,FALSE)/1000</f>
        <v>0</v>
      </c>
      <c r="G24" s="21">
        <f>VLOOKUP($B24,'[1]S.17.01.02'!$C$5:X$80,G$1+1,FALSE)/1000</f>
        <v>0</v>
      </c>
      <c r="H24" s="21">
        <f>VLOOKUP($B24,'[1]S.17.01.02'!$C$5:Y$80,H$1+1,FALSE)/1000</f>
        <v>0</v>
      </c>
      <c r="I24" s="21">
        <f>VLOOKUP($B24,'[1]S.17.01.02'!$C$5:Z$80,I$1+1,FALSE)/1000</f>
        <v>0</v>
      </c>
      <c r="J24" s="21">
        <f>VLOOKUP($B24,'[1]S.17.01.02'!$C$5:AA$80,J$1+1,FALSE)/1000</f>
        <v>0</v>
      </c>
      <c r="K24" s="21">
        <f>VLOOKUP($B24,'[1]S.17.01.02'!$C$5:AB$80,K$1+1,FALSE)/1000</f>
        <v>0</v>
      </c>
    </row>
    <row r="25" spans="1:11" ht="46.15" customHeight="1" thickBot="1">
      <c r="A25" s="4" t="s">
        <v>263</v>
      </c>
      <c r="B25" s="3"/>
      <c r="C25" s="22"/>
      <c r="D25" s="22"/>
      <c r="E25" s="22"/>
      <c r="F25" s="22"/>
      <c r="G25" s="22"/>
      <c r="H25" s="22"/>
      <c r="I25" s="22"/>
      <c r="J25" s="22"/>
      <c r="K25" s="22"/>
    </row>
    <row r="26" spans="1:11" ht="46.15" customHeight="1" thickBot="1">
      <c r="A26" s="4" t="s">
        <v>263</v>
      </c>
      <c r="B26" s="4" t="s">
        <v>62</v>
      </c>
      <c r="C26" s="21">
        <f>VLOOKUP($B26,'[1]S.17.01.02'!$C$5:T$80,C$1+1,FALSE)/1000</f>
        <v>15299.963</v>
      </c>
      <c r="D26" s="21">
        <f>VLOOKUP($B26,'[1]S.17.01.02'!$C$5:U$80,D$1+1,FALSE)/1000</f>
        <v>1110604.9750000003</v>
      </c>
      <c r="E26" s="21">
        <f>VLOOKUP($B26,'[1]S.17.01.02'!$C$5:V$80,E$1+1,FALSE)/1000</f>
        <v>2119633.466</v>
      </c>
      <c r="F26" s="21">
        <f>VLOOKUP($B26,'[1]S.17.01.02'!$C$5:W$80,F$1+1,FALSE)/1000</f>
        <v>9630926.0050000008</v>
      </c>
      <c r="G26" s="21">
        <f>VLOOKUP($B26,'[1]S.17.01.02'!$C$5:X$80,G$1+1,FALSE)/1000</f>
        <v>1225942.9909999999</v>
      </c>
      <c r="H26" s="21">
        <f>VLOOKUP($B26,'[1]S.17.01.02'!$C$5:Y$80,H$1+1,FALSE)/1000</f>
        <v>224109.889</v>
      </c>
      <c r="I26" s="21">
        <f>VLOOKUP($B26,'[1]S.17.01.02'!$C$5:Z$80,I$1+1,FALSE)/1000</f>
        <v>2527410.19</v>
      </c>
      <c r="J26" s="21">
        <f>VLOOKUP($B26,'[1]S.17.01.02'!$C$5:AA$80,J$1+1,FALSE)/1000</f>
        <v>2209682.3870000001</v>
      </c>
      <c r="K26" s="21">
        <f>VLOOKUP($B26,'[1]S.17.01.02'!$C$5:AB$80,K$1+1,FALSE)/1000</f>
        <v>3261.8879999999999</v>
      </c>
    </row>
    <row r="27" spans="1:11" ht="46.15" customHeight="1" thickBot="1">
      <c r="A27" s="4" t="s">
        <v>277</v>
      </c>
      <c r="B27" s="4" t="s">
        <v>64</v>
      </c>
      <c r="C27" s="21">
        <f>VLOOKUP($B27,'[1]S.17.01.02'!$C$5:T$80,C$1+1,FALSE)/1000</f>
        <v>0</v>
      </c>
      <c r="D27" s="21">
        <f>VLOOKUP($B27,'[1]S.17.01.02'!$C$5:U$80,D$1+1,FALSE)/1000</f>
        <v>0</v>
      </c>
      <c r="E27" s="21">
        <f>VLOOKUP($B27,'[1]S.17.01.02'!$C$5:V$80,E$1+1,FALSE)/1000</f>
        <v>0</v>
      </c>
      <c r="F27" s="21">
        <f>VLOOKUP($B27,'[1]S.17.01.02'!$C$5:W$80,F$1+1,FALSE)/1000</f>
        <v>0</v>
      </c>
      <c r="G27" s="21">
        <f>VLOOKUP($B27,'[1]S.17.01.02'!$C$5:X$80,G$1+1,FALSE)/1000</f>
        <v>0</v>
      </c>
      <c r="H27" s="21">
        <f>VLOOKUP($B27,'[1]S.17.01.02'!$C$5:Y$80,H$1+1,FALSE)/1000</f>
        <v>48248.457999999999</v>
      </c>
      <c r="I27" s="21">
        <f>VLOOKUP($B27,'[1]S.17.01.02'!$C$5:Z$80,I$1+1,FALSE)/1000</f>
        <v>381268.908</v>
      </c>
      <c r="J27" s="21">
        <f>VLOOKUP($B27,'[1]S.17.01.02'!$C$5:AA$80,J$1+1,FALSE)/1000</f>
        <v>45173.514999999992</v>
      </c>
      <c r="K27" s="21">
        <f>VLOOKUP($B27,'[1]S.17.01.02'!$C$5:AB$80,K$1+1,FALSE)/1000</f>
        <v>0</v>
      </c>
    </row>
    <row r="28" spans="1:11" ht="46.15" customHeight="1" thickBot="1">
      <c r="A28" s="4" t="s">
        <v>278</v>
      </c>
      <c r="B28" s="4" t="s">
        <v>66</v>
      </c>
      <c r="C28" s="21">
        <f>VLOOKUP($B28,'[1]S.17.01.02'!$C$5:T$80,C$1+1,FALSE)/1000</f>
        <v>15299.963</v>
      </c>
      <c r="D28" s="21">
        <f>VLOOKUP($B28,'[1]S.17.01.02'!$C$5:U$80,D$1+1,FALSE)/1000</f>
        <v>1110604.9750000003</v>
      </c>
      <c r="E28" s="21">
        <f>VLOOKUP($B28,'[1]S.17.01.02'!$C$5:V$80,E$1+1,FALSE)/1000</f>
        <v>2119633.466</v>
      </c>
      <c r="F28" s="21">
        <f>VLOOKUP($B28,'[1]S.17.01.02'!$C$5:W$80,F$1+1,FALSE)/1000</f>
        <v>9630926.0050000008</v>
      </c>
      <c r="G28" s="21">
        <f>VLOOKUP($B28,'[1]S.17.01.02'!$C$5:X$80,G$1+1,FALSE)/1000</f>
        <v>1225942.9909999999</v>
      </c>
      <c r="H28" s="21">
        <f>VLOOKUP($B28,'[1]S.17.01.02'!$C$5:Y$80,H$1+1,FALSE)/1000</f>
        <v>175861.43100000001</v>
      </c>
      <c r="I28" s="21">
        <f>VLOOKUP($B28,'[1]S.17.01.02'!$C$5:Z$80,I$1+1,FALSE)/1000</f>
        <v>2146141.2820000001</v>
      </c>
      <c r="J28" s="21">
        <f>VLOOKUP($B28,'[1]S.17.01.02'!$C$5:AA$80,J$1+1,FALSE)/1000</f>
        <v>2164508.872</v>
      </c>
      <c r="K28" s="21">
        <f>VLOOKUP($B28,'[1]S.17.01.02'!$C$5:AB$80,K$1+1,FALSE)/1000</f>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112" t="s">
        <v>269</v>
      </c>
      <c r="D31" s="110"/>
      <c r="E31" s="111"/>
      <c r="F31" s="112" t="s">
        <v>279</v>
      </c>
      <c r="G31" s="110"/>
      <c r="H31" s="110"/>
      <c r="I31" s="111"/>
      <c r="J31" s="113" t="s">
        <v>280</v>
      </c>
    </row>
    <row r="32" spans="1:11" ht="46.15" customHeight="1" thickBot="1">
      <c r="A32" s="3"/>
      <c r="B32" s="3"/>
      <c r="C32" s="4" t="s">
        <v>189</v>
      </c>
      <c r="D32" s="4" t="s">
        <v>190</v>
      </c>
      <c r="E32" s="4" t="s">
        <v>191</v>
      </c>
      <c r="F32" s="4" t="s">
        <v>281</v>
      </c>
      <c r="G32" s="4" t="s">
        <v>282</v>
      </c>
      <c r="H32" s="4" t="s">
        <v>283</v>
      </c>
      <c r="I32" s="4" t="s">
        <v>284</v>
      </c>
      <c r="J32" s="114"/>
    </row>
    <row r="33" spans="1:10" ht="46.15" customHeight="1" thickBot="1">
      <c r="A33" s="3"/>
      <c r="B33" s="3"/>
      <c r="C33" s="4" t="s">
        <v>197</v>
      </c>
      <c r="D33" s="4" t="s">
        <v>198</v>
      </c>
      <c r="E33" s="4" t="s">
        <v>199</v>
      </c>
      <c r="F33" s="4" t="s">
        <v>200</v>
      </c>
      <c r="G33" s="4" t="s">
        <v>201</v>
      </c>
      <c r="H33" s="4" t="s">
        <v>202</v>
      </c>
      <c r="I33" s="4" t="s">
        <v>243</v>
      </c>
      <c r="J33" s="4" t="s">
        <v>244</v>
      </c>
    </row>
    <row r="34" spans="1:10" ht="46.15" customHeight="1" thickBot="1">
      <c r="A34" s="4" t="s">
        <v>252</v>
      </c>
      <c r="B34" s="4" t="s">
        <v>242</v>
      </c>
      <c r="C34" s="21">
        <f>VLOOKUP($B34,'[1]S.17.01.02'!$C$5:T$80,C$30+1,FALSE)/1000</f>
        <v>0</v>
      </c>
      <c r="D34" s="21">
        <f>VLOOKUP($B34,'[1]S.17.01.02'!$C$5:U$80,D$30+1,FALSE)/1000</f>
        <v>0</v>
      </c>
      <c r="E34" s="21">
        <f>VLOOKUP($B34,'[1]S.17.01.02'!$C$5:V$80,E$30+1,FALSE)/1000</f>
        <v>0</v>
      </c>
      <c r="F34" s="21">
        <f>VLOOKUP($B34,'[1]S.17.01.02'!$C$5:W$80,F$30+1,FALSE)/1000</f>
        <v>0</v>
      </c>
      <c r="G34" s="21">
        <f>VLOOKUP($B34,'[1]S.17.01.02'!$C$5:X$80,G$30+1,FALSE)/1000</f>
        <v>0</v>
      </c>
      <c r="H34" s="21">
        <f>VLOOKUP($B34,'[1]S.17.01.02'!$C$5:Y$80,H$30+1,FALSE)/1000</f>
        <v>0</v>
      </c>
      <c r="I34" s="21">
        <f>VLOOKUP($B34,'[1]S.17.01.02'!$C$5:Z$80,I$30+1,FALSE)/1000</f>
        <v>0</v>
      </c>
      <c r="J34" s="21">
        <f>VLOOKUP($B34,'[1]S.17.01.02'!$C$5:AA$80,J$30+1,FALSE)/1000</f>
        <v>0</v>
      </c>
    </row>
    <row r="35" spans="1:10" ht="46.15" customHeight="1" thickBot="1">
      <c r="A35" s="4" t="s">
        <v>253</v>
      </c>
      <c r="B35" s="4" t="s">
        <v>8</v>
      </c>
      <c r="C35" s="21">
        <f>VLOOKUP($B35,'[1]S.17.01.02'!$C$5:T$80,C$30+1,FALSE)/1000</f>
        <v>0</v>
      </c>
      <c r="D35" s="21">
        <f>VLOOKUP($B35,'[1]S.17.01.02'!$C$5:U$80,D$30+1,FALSE)/1000</f>
        <v>0</v>
      </c>
      <c r="E35" s="21">
        <f>VLOOKUP($B35,'[1]S.17.01.02'!$C$5:V$80,E$30+1,FALSE)/1000</f>
        <v>0</v>
      </c>
      <c r="F35" s="21">
        <f>VLOOKUP($B35,'[1]S.17.01.02'!$C$5:W$80,F$30+1,FALSE)/1000</f>
        <v>0</v>
      </c>
      <c r="G35" s="21">
        <f>VLOOKUP($B35,'[1]S.17.01.02'!$C$5:X$80,G$30+1,FALSE)/1000</f>
        <v>0</v>
      </c>
      <c r="H35" s="21">
        <f>VLOOKUP($B35,'[1]S.17.01.02'!$C$5:Y$80,H$30+1,FALSE)/1000</f>
        <v>0</v>
      </c>
      <c r="I35" s="21">
        <f>VLOOKUP($B35,'[1]S.17.01.02'!$C$5:Z$80,I$30+1,FALSE)/1000</f>
        <v>0</v>
      </c>
      <c r="J35" s="21">
        <f>VLOOKUP($B35,'[1]S.17.01.02'!$C$5:AA$80,J$30+1,FALSE)/1000</f>
        <v>0</v>
      </c>
    </row>
    <row r="36" spans="1:10" ht="46.15" customHeight="1" thickBot="1">
      <c r="A36" s="4" t="s">
        <v>255</v>
      </c>
      <c r="B36" s="3"/>
      <c r="C36" s="3"/>
      <c r="D36" s="3"/>
      <c r="E36" s="3"/>
      <c r="F36" s="3"/>
      <c r="G36" s="3"/>
      <c r="H36" s="3"/>
      <c r="I36" s="3"/>
      <c r="J36" s="3"/>
    </row>
    <row r="37" spans="1:10" ht="46.15" customHeight="1" thickBot="1">
      <c r="A37" s="4" t="s">
        <v>262</v>
      </c>
      <c r="B37" s="3"/>
      <c r="C37" s="3"/>
      <c r="D37" s="3"/>
      <c r="E37" s="3"/>
      <c r="F37" s="3"/>
      <c r="G37" s="3"/>
      <c r="H37" s="3"/>
      <c r="I37" s="3"/>
      <c r="J37" s="3"/>
    </row>
    <row r="38" spans="1:10" ht="46.15" customHeight="1" thickBot="1">
      <c r="A38" s="4" t="s">
        <v>270</v>
      </c>
      <c r="B38" s="3"/>
      <c r="C38" s="3"/>
      <c r="D38" s="3"/>
      <c r="E38" s="3"/>
      <c r="F38" s="3"/>
      <c r="G38" s="3"/>
      <c r="H38" s="3"/>
      <c r="I38" s="3"/>
      <c r="J38" s="3"/>
    </row>
    <row r="39" spans="1:10" ht="46.15" customHeight="1" thickBot="1">
      <c r="A39" s="4" t="s">
        <v>223</v>
      </c>
      <c r="B39" s="4" t="s">
        <v>10</v>
      </c>
      <c r="C39" s="21">
        <f>VLOOKUP($B39,'[1]S.17.01.02'!$C$5:T$80,C$30+1,FALSE)/1000</f>
        <v>0</v>
      </c>
      <c r="D39" s="21">
        <f>VLOOKUP($B39,'[1]S.17.01.02'!$C$5:U$80,D$30+1,FALSE)/1000</f>
        <v>0</v>
      </c>
      <c r="E39" s="21">
        <f>VLOOKUP($B39,'[1]S.17.01.02'!$C$5:V$80,E$30+1,FALSE)/1000</f>
        <v>0</v>
      </c>
      <c r="F39" s="21">
        <f>VLOOKUP($B39,'[1]S.17.01.02'!$C$5:W$80,F$30+1,FALSE)/1000</f>
        <v>0</v>
      </c>
      <c r="G39" s="21">
        <f>VLOOKUP($B39,'[1]S.17.01.02'!$C$5:X$80,G$30+1,FALSE)/1000</f>
        <v>0</v>
      </c>
      <c r="H39" s="21">
        <f>VLOOKUP($B39,'[1]S.17.01.02'!$C$5:Y$80,H$30+1,FALSE)/1000</f>
        <v>0</v>
      </c>
      <c r="I39" s="21">
        <f>VLOOKUP($B39,'[1]S.17.01.02'!$C$5:Z$80,I$30+1,FALSE)/1000</f>
        <v>0</v>
      </c>
      <c r="J39" s="21">
        <f>VLOOKUP($B39,'[1]S.17.01.02'!$C$5:AA$80,J$30+1,FALSE)/1000</f>
        <v>4768925.9809999997</v>
      </c>
    </row>
    <row r="40" spans="1:10" ht="46.15" customHeight="1" thickBot="1">
      <c r="A40" s="4" t="s">
        <v>271</v>
      </c>
      <c r="B40" s="4" t="s">
        <v>26</v>
      </c>
      <c r="C40" s="21">
        <f>VLOOKUP($B40,'[1]S.17.01.02'!$C$5:T$80,C$30+1,FALSE)/1000</f>
        <v>0</v>
      </c>
      <c r="D40" s="21">
        <f>VLOOKUP($B40,'[1]S.17.01.02'!$C$5:U$80,D$30+1,FALSE)/1000</f>
        <v>0</v>
      </c>
      <c r="E40" s="21">
        <f>VLOOKUP($B40,'[1]S.17.01.02'!$C$5:V$80,E$30+1,FALSE)/1000</f>
        <v>0</v>
      </c>
      <c r="F40" s="21">
        <f>VLOOKUP($B40,'[1]S.17.01.02'!$C$5:W$80,F$30+1,FALSE)/1000</f>
        <v>0</v>
      </c>
      <c r="G40" s="21">
        <f>VLOOKUP($B40,'[1]S.17.01.02'!$C$5:X$80,G$30+1,FALSE)/1000</f>
        <v>0</v>
      </c>
      <c r="H40" s="21">
        <f>VLOOKUP($B40,'[1]S.17.01.02'!$C$5:Y$80,H$30+1,FALSE)/1000</f>
        <v>0</v>
      </c>
      <c r="I40" s="21">
        <f>VLOOKUP($B40,'[1]S.17.01.02'!$C$5:Z$80,I$30+1,FALSE)/1000</f>
        <v>0</v>
      </c>
      <c r="J40" s="21">
        <f>VLOOKUP($B40,'[1]S.17.01.02'!$C$5:AA$80,J$30+1,FALSE)/1000</f>
        <v>22819.253000000001</v>
      </c>
    </row>
    <row r="41" spans="1:10" ht="46.15" customHeight="1" thickBot="1">
      <c r="A41" s="4" t="s">
        <v>272</v>
      </c>
      <c r="B41" s="4" t="s">
        <v>28</v>
      </c>
      <c r="C41" s="21">
        <f>VLOOKUP($B41,'[1]S.17.01.02'!$C$5:T$80,C$30+1,FALSE)/1000</f>
        <v>0</v>
      </c>
      <c r="D41" s="21">
        <f>VLOOKUP($B41,'[1]S.17.01.02'!$C$5:U$80,D$30+1,FALSE)/1000</f>
        <v>0</v>
      </c>
      <c r="E41" s="21">
        <f>VLOOKUP($B41,'[1]S.17.01.02'!$C$5:V$80,E$30+1,FALSE)/1000</f>
        <v>0</v>
      </c>
      <c r="F41" s="21">
        <f>VLOOKUP($B41,'[1]S.17.01.02'!$C$5:W$80,F$30+1,FALSE)/1000</f>
        <v>0</v>
      </c>
      <c r="G41" s="21">
        <f>VLOOKUP($B41,'[1]S.17.01.02'!$C$5:X$80,G$30+1,FALSE)/1000</f>
        <v>0</v>
      </c>
      <c r="H41" s="21">
        <f>VLOOKUP($B41,'[1]S.17.01.02'!$C$5:Y$80,H$30+1,FALSE)/1000</f>
        <v>0</v>
      </c>
      <c r="I41" s="21">
        <f>VLOOKUP($B41,'[1]S.17.01.02'!$C$5:Z$80,I$30+1,FALSE)/1000</f>
        <v>0</v>
      </c>
      <c r="J41" s="21">
        <f>VLOOKUP($B41,'[1]S.17.01.02'!$C$5:AA$80,J$30+1,FALSE)/1000</f>
        <v>4746106.7280000001</v>
      </c>
    </row>
    <row r="42" spans="1:10" ht="46.15" customHeight="1" thickBot="1">
      <c r="A42" s="4" t="s">
        <v>273</v>
      </c>
      <c r="B42" s="3"/>
      <c r="C42" s="3"/>
      <c r="D42" s="3"/>
      <c r="E42" s="3"/>
      <c r="F42" s="3"/>
      <c r="G42" s="3"/>
      <c r="H42" s="3"/>
      <c r="I42" s="3"/>
      <c r="J42" s="3"/>
    </row>
    <row r="43" spans="1:10" ht="46.15" customHeight="1" thickBot="1">
      <c r="A43" s="4" t="s">
        <v>223</v>
      </c>
      <c r="B43" s="4" t="s">
        <v>30</v>
      </c>
      <c r="C43" s="21">
        <f>VLOOKUP($B43,'[1]S.17.01.02'!$C$5:T$80,C$30+1,FALSE)/1000</f>
        <v>0</v>
      </c>
      <c r="D43" s="21">
        <f>VLOOKUP($B43,'[1]S.17.01.02'!$C$5:U$80,D$30+1,FALSE)/1000</f>
        <v>0</v>
      </c>
      <c r="E43" s="21">
        <f>VLOOKUP($B43,'[1]S.17.01.02'!$C$5:V$80,E$30+1,FALSE)/1000</f>
        <v>0</v>
      </c>
      <c r="F43" s="21">
        <f>VLOOKUP($B43,'[1]S.17.01.02'!$C$5:W$80,F$30+1,FALSE)/1000</f>
        <v>0</v>
      </c>
      <c r="G43" s="21">
        <f>VLOOKUP($B43,'[1]S.17.01.02'!$C$5:X$80,G$30+1,FALSE)/1000</f>
        <v>0</v>
      </c>
      <c r="H43" s="21">
        <f>VLOOKUP($B43,'[1]S.17.01.02'!$C$5:Y$80,H$30+1,FALSE)/1000</f>
        <v>0</v>
      </c>
      <c r="I43" s="21">
        <f>VLOOKUP($B43,'[1]S.17.01.02'!$C$5:Z$80,I$30+1,FALSE)/1000</f>
        <v>71379.376999999993</v>
      </c>
      <c r="J43" s="21">
        <f>VLOOKUP($B43,'[1]S.17.01.02'!$C$5:AA$80,J$30+1,FALSE)/1000</f>
        <v>13603862.035</v>
      </c>
    </row>
    <row r="44" spans="1:10" ht="46.15" customHeight="1" thickBot="1">
      <c r="A44" s="4" t="s">
        <v>271</v>
      </c>
      <c r="B44" s="4" t="s">
        <v>46</v>
      </c>
      <c r="C44" s="21">
        <f>VLOOKUP($B44,'[1]S.17.01.02'!$C$5:T$80,C$30+1,FALSE)/1000</f>
        <v>0</v>
      </c>
      <c r="D44" s="21">
        <f>VLOOKUP($B44,'[1]S.17.01.02'!$C$5:U$80,D$30+1,FALSE)/1000</f>
        <v>0</v>
      </c>
      <c r="E44" s="21">
        <f>VLOOKUP($B44,'[1]S.17.01.02'!$C$5:V$80,E$30+1,FALSE)/1000</f>
        <v>0</v>
      </c>
      <c r="F44" s="21">
        <f>VLOOKUP($B44,'[1]S.17.01.02'!$C$5:W$80,F$30+1,FALSE)/1000</f>
        <v>0</v>
      </c>
      <c r="G44" s="21">
        <f>VLOOKUP($B44,'[1]S.17.01.02'!$C$5:X$80,G$30+1,FALSE)/1000</f>
        <v>0</v>
      </c>
      <c r="H44" s="21">
        <f>VLOOKUP($B44,'[1]S.17.01.02'!$C$5:Y$80,H$30+1,FALSE)/1000</f>
        <v>0</v>
      </c>
      <c r="I44" s="21">
        <f>VLOOKUP($B44,'[1]S.17.01.02'!$C$5:Z$80,I$30+1,FALSE)/1000</f>
        <v>0</v>
      </c>
      <c r="J44" s="21">
        <f>VLOOKUP($B44,'[1]S.17.01.02'!$C$5:AA$80,J$30+1,FALSE)/1000</f>
        <v>451871.62800000003</v>
      </c>
    </row>
    <row r="45" spans="1:10" ht="46.15" customHeight="1" thickBot="1">
      <c r="A45" s="4" t="s">
        <v>274</v>
      </c>
      <c r="B45" s="4" t="s">
        <v>48</v>
      </c>
      <c r="C45" s="21">
        <f>VLOOKUP($B45,'[1]S.17.01.02'!$C$5:T$80,C$30+1,FALSE)/1000</f>
        <v>0</v>
      </c>
      <c r="D45" s="21">
        <f>VLOOKUP($B45,'[1]S.17.01.02'!$C$5:U$80,D$30+1,FALSE)/1000</f>
        <v>0</v>
      </c>
      <c r="E45" s="21">
        <f>VLOOKUP($B45,'[1]S.17.01.02'!$C$5:V$80,E$30+1,FALSE)/1000</f>
        <v>0</v>
      </c>
      <c r="F45" s="21">
        <f>VLOOKUP($B45,'[1]S.17.01.02'!$C$5:W$80,F$30+1,FALSE)/1000</f>
        <v>0</v>
      </c>
      <c r="G45" s="21">
        <f>VLOOKUP($B45,'[1]S.17.01.02'!$C$5:X$80,G$30+1,FALSE)/1000</f>
        <v>0</v>
      </c>
      <c r="H45" s="21">
        <f>VLOOKUP($B45,'[1]S.17.01.02'!$C$5:Y$80,H$30+1,FALSE)/1000</f>
        <v>0</v>
      </c>
      <c r="I45" s="21">
        <f>VLOOKUP($B45,'[1]S.17.01.02'!$C$5:Z$80,I$30+1,FALSE)/1000</f>
        <v>71379.376999999993</v>
      </c>
      <c r="J45" s="21">
        <f>VLOOKUP($B45,'[1]S.17.01.02'!$C$5:AA$80,J$30+1,FALSE)/1000</f>
        <v>13151990.407</v>
      </c>
    </row>
    <row r="46" spans="1:10" ht="46.15" customHeight="1" thickBot="1">
      <c r="A46" s="4" t="s">
        <v>275</v>
      </c>
      <c r="B46" s="4" t="s">
        <v>50</v>
      </c>
      <c r="C46" s="21">
        <f>VLOOKUP($B46,'[1]S.17.01.02'!$C$5:T$80,C$30+1,FALSE)/1000</f>
        <v>0</v>
      </c>
      <c r="D46" s="21">
        <f>VLOOKUP($B46,'[1]S.17.01.02'!$C$5:U$80,D$30+1,FALSE)/1000</f>
        <v>0</v>
      </c>
      <c r="E46" s="21">
        <f>VLOOKUP($B46,'[1]S.17.01.02'!$C$5:V$80,E$30+1,FALSE)/1000</f>
        <v>0</v>
      </c>
      <c r="F46" s="21">
        <f>VLOOKUP($B46,'[1]S.17.01.02'!$C$5:W$80,F$30+1,FALSE)/1000</f>
        <v>0</v>
      </c>
      <c r="G46" s="21">
        <f>VLOOKUP($B46,'[1]S.17.01.02'!$C$5:X$80,G$30+1,FALSE)/1000</f>
        <v>0</v>
      </c>
      <c r="H46" s="21">
        <f>VLOOKUP($B46,'[1]S.17.01.02'!$C$5:Y$80,H$30+1,FALSE)/1000</f>
        <v>0</v>
      </c>
      <c r="I46" s="21">
        <f>VLOOKUP($B46,'[1]S.17.01.02'!$C$5:Z$80,I$30+1,FALSE)/1000</f>
        <v>71379.376999999993</v>
      </c>
      <c r="J46" s="21">
        <f>VLOOKUP($B46,'[1]S.17.01.02'!$C$5:AA$80,J$30+1,FALSE)/1000</f>
        <v>18372788.015999999</v>
      </c>
    </row>
    <row r="47" spans="1:10" ht="46.15" customHeight="1" thickBot="1">
      <c r="A47" s="4" t="s">
        <v>276</v>
      </c>
      <c r="B47" s="4" t="s">
        <v>52</v>
      </c>
      <c r="C47" s="21">
        <f>VLOOKUP($B47,'[1]S.17.01.02'!$C$5:T$80,C$30+1,FALSE)/1000</f>
        <v>0</v>
      </c>
      <c r="D47" s="21">
        <f>VLOOKUP($B47,'[1]S.17.01.02'!$C$5:U$80,D$30+1,FALSE)/1000</f>
        <v>0</v>
      </c>
      <c r="E47" s="21">
        <f>VLOOKUP($B47,'[1]S.17.01.02'!$C$5:V$80,E$30+1,FALSE)/1000</f>
        <v>0</v>
      </c>
      <c r="F47" s="21">
        <f>VLOOKUP($B47,'[1]S.17.01.02'!$C$5:W$80,F$30+1,FALSE)/1000</f>
        <v>0</v>
      </c>
      <c r="G47" s="21">
        <f>VLOOKUP($B47,'[1]S.17.01.02'!$C$5:X$80,G$30+1,FALSE)/1000</f>
        <v>0</v>
      </c>
      <c r="H47" s="21">
        <f>VLOOKUP($B47,'[1]S.17.01.02'!$C$5:Y$80,H$30+1,FALSE)/1000</f>
        <v>0</v>
      </c>
      <c r="I47" s="21">
        <f>VLOOKUP($B47,'[1]S.17.01.02'!$C$5:Z$80,I$30+1,FALSE)/1000</f>
        <v>71379.376999999993</v>
      </c>
      <c r="J47" s="21">
        <f>VLOOKUP($B47,'[1]S.17.01.02'!$C$5:AA$80,J$30+1,FALSE)/1000</f>
        <v>17898097.135000002</v>
      </c>
    </row>
    <row r="48" spans="1:10" ht="46.15" customHeight="1" thickBot="1">
      <c r="A48" s="4" t="s">
        <v>94</v>
      </c>
      <c r="B48" s="4" t="s">
        <v>54</v>
      </c>
      <c r="C48" s="21">
        <f>VLOOKUP($B48,'[1]S.17.01.02'!$C$5:T$80,C$30+1,FALSE)/1000</f>
        <v>0</v>
      </c>
      <c r="D48" s="21">
        <f>VLOOKUP($B48,'[1]S.17.01.02'!$C$5:U$80,D$30+1,FALSE)/1000</f>
        <v>0</v>
      </c>
      <c r="E48" s="21">
        <f>VLOOKUP($B48,'[1]S.17.01.02'!$C$5:V$80,E$30+1,FALSE)/1000</f>
        <v>0</v>
      </c>
      <c r="F48" s="21">
        <f>VLOOKUP($B48,'[1]S.17.01.02'!$C$5:W$80,F$30+1,FALSE)/1000</f>
        <v>0</v>
      </c>
      <c r="G48" s="21">
        <f>VLOOKUP($B48,'[1]S.17.01.02'!$C$5:X$80,G$30+1,FALSE)/1000</f>
        <v>0</v>
      </c>
      <c r="H48" s="21">
        <f>VLOOKUP($B48,'[1]S.17.01.02'!$C$5:Y$80,H$30+1,FALSE)/1000</f>
        <v>0</v>
      </c>
      <c r="I48" s="21">
        <f>VLOOKUP($B48,'[1]S.17.01.02'!$C$5:Z$80,I$30+1,FALSE)/1000</f>
        <v>4048.7710000000002</v>
      </c>
      <c r="J48" s="21">
        <f>VLOOKUP($B48,'[1]S.17.01.02'!$C$5:AA$80,J$30+1,FALSE)/1000</f>
        <v>769511.88600000006</v>
      </c>
    </row>
    <row r="49" spans="1:10" ht="46.15" customHeight="1" thickBot="1">
      <c r="A49" s="4" t="s">
        <v>260</v>
      </c>
      <c r="B49" s="3"/>
      <c r="C49" s="3"/>
      <c r="D49" s="3"/>
      <c r="E49" s="3"/>
      <c r="F49" s="3"/>
      <c r="G49" s="3"/>
      <c r="H49" s="3"/>
      <c r="I49" s="3"/>
      <c r="J49" s="3"/>
    </row>
    <row r="50" spans="1:10" ht="46.15" customHeight="1" thickBot="1">
      <c r="A50" s="4" t="s">
        <v>261</v>
      </c>
      <c r="B50" s="4" t="s">
        <v>56</v>
      </c>
      <c r="C50" s="21">
        <f>VLOOKUP($B50,'[1]S.17.01.02'!$C$5:T$80,C$30+1,FALSE)/1000</f>
        <v>0</v>
      </c>
      <c r="D50" s="21">
        <f>VLOOKUP($B50,'[1]S.17.01.02'!$C$5:U$80,D$30+1,FALSE)/1000</f>
        <v>0</v>
      </c>
      <c r="E50" s="21">
        <f>VLOOKUP($B50,'[1]S.17.01.02'!$C$5:V$80,E$30+1,FALSE)/1000</f>
        <v>0</v>
      </c>
      <c r="F50" s="21">
        <f>VLOOKUP($B50,'[1]S.17.01.02'!$C$5:W$80,F$30+1,FALSE)/1000</f>
        <v>0</v>
      </c>
      <c r="G50" s="21">
        <f>VLOOKUP($B50,'[1]S.17.01.02'!$C$5:X$80,G$30+1,FALSE)/1000</f>
        <v>0</v>
      </c>
      <c r="H50" s="21">
        <f>VLOOKUP($B50,'[1]S.17.01.02'!$C$5:Y$80,H$30+1,FALSE)/1000</f>
        <v>0</v>
      </c>
      <c r="I50" s="21">
        <f>VLOOKUP($B50,'[1]S.17.01.02'!$C$5:Z$80,I$30+1,FALSE)/1000</f>
        <v>0</v>
      </c>
      <c r="J50" s="21">
        <f>VLOOKUP($B50,'[1]S.17.01.02'!$C$5:AA$80,J$30+1,FALSE)/1000</f>
        <v>0</v>
      </c>
    </row>
    <row r="51" spans="1:10" ht="46.15" customHeight="1" thickBot="1">
      <c r="A51" s="4" t="s">
        <v>262</v>
      </c>
      <c r="B51" s="4" t="s">
        <v>58</v>
      </c>
      <c r="C51" s="21">
        <f>VLOOKUP($B51,'[1]S.17.01.02'!$C$5:T$80,C$30+1,FALSE)/1000</f>
        <v>0</v>
      </c>
      <c r="D51" s="21">
        <f>VLOOKUP($B51,'[1]S.17.01.02'!$C$5:U$80,D$30+1,FALSE)/1000</f>
        <v>0</v>
      </c>
      <c r="E51" s="21">
        <f>VLOOKUP($B51,'[1]S.17.01.02'!$C$5:V$80,E$30+1,FALSE)/1000</f>
        <v>0</v>
      </c>
      <c r="F51" s="21">
        <f>VLOOKUP($B51,'[1]S.17.01.02'!$C$5:W$80,F$30+1,FALSE)/1000</f>
        <v>0</v>
      </c>
      <c r="G51" s="21">
        <f>VLOOKUP($B51,'[1]S.17.01.02'!$C$5:X$80,G$30+1,FALSE)/1000</f>
        <v>0</v>
      </c>
      <c r="H51" s="21">
        <f>VLOOKUP($B51,'[1]S.17.01.02'!$C$5:Y$80,H$30+1,FALSE)/1000</f>
        <v>0</v>
      </c>
      <c r="I51" s="21">
        <f>VLOOKUP($B51,'[1]S.17.01.02'!$C$5:Z$80,I$30+1,FALSE)/1000</f>
        <v>0</v>
      </c>
      <c r="J51" s="21">
        <f>VLOOKUP($B51,'[1]S.17.01.02'!$C$5:AA$80,J$30+1,FALSE)/1000</f>
        <v>0</v>
      </c>
    </row>
    <row r="52" spans="1:10" ht="46.15" customHeight="1" thickBot="1">
      <c r="A52" s="4" t="s">
        <v>94</v>
      </c>
      <c r="B52" s="4" t="s">
        <v>60</v>
      </c>
      <c r="C52" s="21">
        <f>VLOOKUP($B52,'[1]S.17.01.02'!$C$5:T$80,C$30+1,FALSE)/1000</f>
        <v>0</v>
      </c>
      <c r="D52" s="21">
        <f>VLOOKUP($B52,'[1]S.17.01.02'!$C$5:U$80,D$30+1,FALSE)/1000</f>
        <v>0</v>
      </c>
      <c r="E52" s="21">
        <f>VLOOKUP($B52,'[1]S.17.01.02'!$C$5:V$80,E$30+1,FALSE)/1000</f>
        <v>0</v>
      </c>
      <c r="F52" s="21">
        <f>VLOOKUP($B52,'[1]S.17.01.02'!$C$5:W$80,F$30+1,FALSE)/1000</f>
        <v>0</v>
      </c>
      <c r="G52" s="21">
        <f>VLOOKUP($B52,'[1]S.17.01.02'!$C$5:X$80,G$30+1,FALSE)/1000</f>
        <v>0</v>
      </c>
      <c r="H52" s="21">
        <f>VLOOKUP($B52,'[1]S.17.01.02'!$C$5:Y$80,H$30+1,FALSE)/1000</f>
        <v>0</v>
      </c>
      <c r="I52" s="21">
        <f>VLOOKUP($B52,'[1]S.17.01.02'!$C$5:Z$80,I$30+1,FALSE)/1000</f>
        <v>0</v>
      </c>
      <c r="J52" s="21">
        <f>VLOOKUP($B52,'[1]S.17.01.02'!$C$5:AA$80,J$30+1,FALSE)/1000</f>
        <v>0</v>
      </c>
    </row>
    <row r="53" spans="1:10" ht="46.15" customHeight="1" thickBot="1">
      <c r="A53" s="4" t="s">
        <v>263</v>
      </c>
      <c r="B53" s="3"/>
      <c r="C53" s="3"/>
      <c r="D53" s="3"/>
      <c r="E53" s="3"/>
      <c r="F53" s="3"/>
      <c r="G53" s="3"/>
      <c r="H53" s="3"/>
      <c r="I53" s="3"/>
      <c r="J53" s="3"/>
    </row>
    <row r="54" spans="1:10" ht="46.15" customHeight="1" thickBot="1">
      <c r="A54" s="4" t="s">
        <v>263</v>
      </c>
      <c r="B54" s="4" t="s">
        <v>62</v>
      </c>
      <c r="C54" s="21">
        <f>VLOOKUP($B54,'[1]S.17.01.02'!$C$5:T$80,C$30+1,FALSE)/1000</f>
        <v>0</v>
      </c>
      <c r="D54" s="21">
        <f>VLOOKUP($B54,'[1]S.17.01.02'!$C$5:U$80,D$30+1,FALSE)/1000</f>
        <v>0</v>
      </c>
      <c r="E54" s="21">
        <f>VLOOKUP($B54,'[1]S.17.01.02'!$C$5:V$80,E$30+1,FALSE)/1000</f>
        <v>0</v>
      </c>
      <c r="F54" s="21">
        <f>VLOOKUP($B54,'[1]S.17.01.02'!$C$5:W$80,F$30+1,FALSE)/1000</f>
        <v>0</v>
      </c>
      <c r="G54" s="21">
        <f>VLOOKUP($B54,'[1]S.17.01.02'!$C$5:X$80,G$30+1,FALSE)/1000</f>
        <v>0</v>
      </c>
      <c r="H54" s="21">
        <f>VLOOKUP($B54,'[1]S.17.01.02'!$C$5:Y$80,H$30+1,FALSE)/1000</f>
        <v>0</v>
      </c>
      <c r="I54" s="21">
        <f>VLOOKUP($B54,'[1]S.17.01.02'!$C$5:Z$80,I$30+1,FALSE)/1000</f>
        <v>75428.148000000001</v>
      </c>
      <c r="J54" s="21">
        <f>VLOOKUP($B54,'[1]S.17.01.02'!$C$5:AA$80,J$30+1,FALSE)/1000</f>
        <v>19142299.901999999</v>
      </c>
    </row>
    <row r="55" spans="1:10" ht="46.15" customHeight="1" thickBot="1">
      <c r="A55" s="4" t="s">
        <v>277</v>
      </c>
      <c r="B55" s="4" t="s">
        <v>64</v>
      </c>
      <c r="C55" s="21">
        <f>VLOOKUP($B55,'[1]S.17.01.02'!$C$5:T$80,C$30+1,FALSE)/1000</f>
        <v>0</v>
      </c>
      <c r="D55" s="21">
        <f>VLOOKUP($B55,'[1]S.17.01.02'!$C$5:U$80,D$30+1,FALSE)/1000</f>
        <v>0</v>
      </c>
      <c r="E55" s="21">
        <f>VLOOKUP($B55,'[1]S.17.01.02'!$C$5:V$80,E$30+1,FALSE)/1000</f>
        <v>0</v>
      </c>
      <c r="F55" s="21">
        <f>VLOOKUP($B55,'[1]S.17.01.02'!$C$5:W$80,F$30+1,FALSE)/1000</f>
        <v>0</v>
      </c>
      <c r="G55" s="21">
        <f>VLOOKUP($B55,'[1]S.17.01.02'!$C$5:X$80,G$30+1,FALSE)/1000</f>
        <v>0</v>
      </c>
      <c r="H55" s="21">
        <f>VLOOKUP($B55,'[1]S.17.01.02'!$C$5:Y$80,H$30+1,FALSE)/1000</f>
        <v>0</v>
      </c>
      <c r="I55" s="21">
        <f>VLOOKUP($B55,'[1]S.17.01.02'!$C$5:Z$80,I$30+1,FALSE)/1000</f>
        <v>0</v>
      </c>
      <c r="J55" s="21">
        <f>VLOOKUP($B55,'[1]S.17.01.02'!$C$5:AA$80,J$30+1,FALSE)/1000</f>
        <v>474690.88099999999</v>
      </c>
    </row>
    <row r="56" spans="1:10" ht="46.15" customHeight="1" thickBot="1">
      <c r="A56" s="4" t="s">
        <v>278</v>
      </c>
      <c r="B56" s="4" t="s">
        <v>66</v>
      </c>
      <c r="C56" s="21">
        <f>VLOOKUP($B56,'[1]S.17.01.02'!$C$5:T$80,C$30+1,FALSE)/1000</f>
        <v>0</v>
      </c>
      <c r="D56" s="21">
        <f>VLOOKUP($B56,'[1]S.17.01.02'!$C$5:U$80,D$30+1,FALSE)/1000</f>
        <v>0</v>
      </c>
      <c r="E56" s="21">
        <f>VLOOKUP($B56,'[1]S.17.01.02'!$C$5:V$80,E$30+1,FALSE)/1000</f>
        <v>0</v>
      </c>
      <c r="F56" s="21">
        <f>VLOOKUP($B56,'[1]S.17.01.02'!$C$5:W$80,F$30+1,FALSE)/1000</f>
        <v>0</v>
      </c>
      <c r="G56" s="21">
        <f>VLOOKUP($B56,'[1]S.17.01.02'!$C$5:X$80,G$30+1,FALSE)/1000</f>
        <v>0</v>
      </c>
      <c r="H56" s="21">
        <f>VLOOKUP($B56,'[1]S.17.01.02'!$C$5:Y$80,H$30+1,FALSE)/1000</f>
        <v>0</v>
      </c>
      <c r="I56" s="21">
        <f>VLOOKUP($B56,'[1]S.17.01.02'!$C$5:Z$80,I$30+1,FALSE)/1000</f>
        <v>75428.148000000001</v>
      </c>
      <c r="J56" s="21">
        <f>VLOOKUP($B56,'[1]S.17.01.02'!$C$5:AA$80,J$30+1,FALSE)/1000</f>
        <v>18667609.021000002</v>
      </c>
    </row>
  </sheetData>
  <mergeCells count="4">
    <mergeCell ref="C3:K3"/>
    <mergeCell ref="C31:E31"/>
    <mergeCell ref="F31:I31"/>
    <mergeCell ref="J31:J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election activeCell="C37" sqref="C37"/>
    </sheetView>
  </sheetViews>
  <sheetFormatPr defaultColWidth="8.85546875" defaultRowHeight="12"/>
  <cols>
    <col min="1" max="1" width="69" style="11" bestFit="1" customWidth="1"/>
    <col min="2" max="2" width="8.85546875" style="11"/>
    <col min="3" max="3" width="13.28515625" style="11" bestFit="1" customWidth="1"/>
    <col min="4" max="12" width="10.5703125" style="11" customWidth="1"/>
    <col min="13" max="13" width="14.28515625" style="11" customWidth="1"/>
    <col min="14" max="15" width="8.85546875" style="11"/>
    <col min="16" max="16" width="14.42578125" style="11" bestFit="1" customWidth="1"/>
    <col min="17" max="17" width="8.85546875" style="11"/>
    <col min="18" max="18" width="13.28515625" style="11" bestFit="1" customWidth="1"/>
    <col min="19" max="16384" width="8.85546875" style="11"/>
  </cols>
  <sheetData>
    <row r="1" spans="1:18">
      <c r="A1" s="12" t="s">
        <v>285</v>
      </c>
    </row>
    <row r="2" spans="1:18">
      <c r="A2" s="12" t="s">
        <v>286</v>
      </c>
    </row>
    <row r="3" spans="1:18" ht="12.75" thickBot="1">
      <c r="A3" s="12" t="s">
        <v>287</v>
      </c>
    </row>
    <row r="4" spans="1:18" ht="12.75" thickBot="1">
      <c r="A4" s="23" t="s">
        <v>288</v>
      </c>
      <c r="B4" s="24" t="s">
        <v>289</v>
      </c>
      <c r="C4" s="25"/>
    </row>
    <row r="5" spans="1:18">
      <c r="A5" s="26"/>
    </row>
    <row r="6" spans="1:18">
      <c r="A6" s="26"/>
    </row>
    <row r="7" spans="1:18">
      <c r="A7" s="12" t="s">
        <v>290</v>
      </c>
    </row>
    <row r="8" spans="1:18" ht="12.75" thickBot="1">
      <c r="A8" s="27" t="s">
        <v>291</v>
      </c>
    </row>
    <row r="9" spans="1:18" ht="37.9" customHeight="1" thickBot="1">
      <c r="A9" s="25"/>
      <c r="B9" s="25"/>
      <c r="C9" s="117" t="s">
        <v>292</v>
      </c>
      <c r="D9" s="118"/>
      <c r="E9" s="118"/>
      <c r="F9" s="118"/>
      <c r="G9" s="118"/>
      <c r="H9" s="118"/>
      <c r="I9" s="118"/>
      <c r="J9" s="118"/>
      <c r="K9" s="118"/>
      <c r="L9" s="118"/>
      <c r="M9" s="119"/>
      <c r="N9" s="25"/>
      <c r="O9" s="25"/>
      <c r="P9" s="115" t="s">
        <v>293</v>
      </c>
      <c r="Q9" s="25"/>
      <c r="R9" s="115" t="s">
        <v>294</v>
      </c>
    </row>
    <row r="10" spans="1:18" ht="12.75" thickBot="1">
      <c r="A10" s="25"/>
      <c r="B10" s="28" t="s">
        <v>295</v>
      </c>
      <c r="C10" s="28">
        <v>0</v>
      </c>
      <c r="D10" s="28">
        <v>1</v>
      </c>
      <c r="E10" s="28">
        <v>2</v>
      </c>
      <c r="F10" s="28">
        <v>3</v>
      </c>
      <c r="G10" s="28">
        <v>4</v>
      </c>
      <c r="H10" s="28">
        <v>5</v>
      </c>
      <c r="I10" s="28">
        <v>6</v>
      </c>
      <c r="J10" s="28">
        <v>7</v>
      </c>
      <c r="K10" s="28">
        <v>8</v>
      </c>
      <c r="L10" s="28">
        <v>9</v>
      </c>
      <c r="M10" s="28" t="s">
        <v>296</v>
      </c>
      <c r="N10" s="25"/>
      <c r="O10" s="25"/>
      <c r="P10" s="116"/>
      <c r="Q10" s="25"/>
      <c r="R10" s="116"/>
    </row>
    <row r="11" spans="1:18" ht="12.75" thickBot="1">
      <c r="A11" s="25"/>
      <c r="B11" s="25"/>
      <c r="C11" s="28" t="s">
        <v>2</v>
      </c>
      <c r="D11" s="28" t="s">
        <v>161</v>
      </c>
      <c r="E11" s="28" t="s">
        <v>162</v>
      </c>
      <c r="F11" s="28" t="s">
        <v>163</v>
      </c>
      <c r="G11" s="28" t="s">
        <v>164</v>
      </c>
      <c r="H11" s="28" t="s">
        <v>165</v>
      </c>
      <c r="I11" s="28" t="s">
        <v>166</v>
      </c>
      <c r="J11" s="28" t="s">
        <v>167</v>
      </c>
      <c r="K11" s="28" t="s">
        <v>168</v>
      </c>
      <c r="L11" s="28" t="s">
        <v>196</v>
      </c>
      <c r="M11" s="28" t="s">
        <v>197</v>
      </c>
      <c r="N11" s="25"/>
      <c r="O11" s="25"/>
      <c r="P11" s="28" t="s">
        <v>243</v>
      </c>
      <c r="Q11" s="25"/>
      <c r="R11" s="28" t="s">
        <v>244</v>
      </c>
    </row>
    <row r="12" spans="1:18" ht="12.75" thickBot="1">
      <c r="A12" s="28" t="s">
        <v>297</v>
      </c>
      <c r="B12" s="24" t="s">
        <v>18</v>
      </c>
      <c r="C12" s="37">
        <f>('[1]S.19.02.21'!B12+'[1]S.19.02.21'!$C$11+'[1]S.19.02.21'!$D$10+'[1]S.19.02.21'!$E$9+'[1]S.19.02.21'!$F$8)/1000</f>
        <v>5866533.38552</v>
      </c>
      <c r="D12" s="37">
        <f>('[1]S.19.02.21'!C12+'[1]S.19.02.21'!$D$11+'[1]S.19.02.21'!$E$10+'[1]S.19.02.21'!$F$9+'[1]S.19.02.21'!$G$8)/1000</f>
        <v>3462904.13417</v>
      </c>
      <c r="E12" s="37">
        <f>('[1]S.19.02.21'!D12+'[1]S.19.02.21'!$E$11+'[1]S.19.02.21'!$F$10+'[1]S.19.02.21'!$G$9+'[1]S.19.02.21'!$H$8)/1000</f>
        <v>2219829.36</v>
      </c>
      <c r="F12" s="37">
        <f>('[1]S.19.02.21'!E12+'[1]S.19.02.21'!$F$11+'[1]S.19.02.21'!$G$10+'[1]S.19.02.21'!$H$9+'[1]S.19.02.21'!$I$8)/1000</f>
        <v>1221184.402</v>
      </c>
      <c r="G12" s="37">
        <f>('[1]S.19.02.21'!F12+'[1]S.19.02.21'!$G$11+'[1]S.19.02.21'!$H$10+'[1]S.19.02.21'!$I$9+'[1]S.19.02.21'!$J$8)/1000</f>
        <v>669031.40500000003</v>
      </c>
      <c r="H12" s="37">
        <f>('[1]S.19.02.21'!G12+'[1]S.19.02.21'!$H$11+'[1]S.19.02.21'!$I$10+'[1]S.19.02.21'!$J$9+'[1]S.19.02.21'!$K$8)/1000</f>
        <v>416690.73200000002</v>
      </c>
      <c r="I12" s="37">
        <f>('[1]S.19.02.21'!H12+'[1]S.19.02.21'!$I$11+'[1]S.19.02.21'!$J$10+'[1]S.19.02.21'!$K$9+'[1]S.19.02.21'!$L$8)/1000</f>
        <v>224708.65700000001</v>
      </c>
      <c r="J12" s="37">
        <f>('[1]S.19.02.21'!I12+'[1]S.19.02.21'!$J$11+'[1]S.19.02.21'!$K$10+'[1]S.19.02.21'!$L$9+'[1]S.19.02.21'!$M$8)/1000</f>
        <v>230519.163</v>
      </c>
      <c r="K12" s="37">
        <f>('[1]S.19.02.21'!J12+'[1]S.19.02.21'!$K$11+'[1]S.19.02.21'!$L$10+'[1]S.19.02.21'!$M$9+'[1]S.19.02.21'!$N$8)/1000</f>
        <v>124589.292</v>
      </c>
      <c r="L12" s="37">
        <f>('[1]S.19.02.21'!K12+'[1]S.19.02.21'!$L$11+'[1]S.19.02.21'!$M$10+'[1]S.19.02.21'!$N$9+'[1]S.19.02.21'!$O$8)/1000</f>
        <v>57003.911999999997</v>
      </c>
      <c r="M12" s="36">
        <f>('[1]S.19.02.21'!L12+'[1]S.19.02.21'!$M$11+'[1]S.19.02.21'!$N$10+'[1]S.19.02.21'!$O$9+'[1]S.19.02.21'!$P$8+'[1]S.19.02.21'!$Q$7)/1000</f>
        <v>68766.239000000001</v>
      </c>
      <c r="N12" s="25"/>
      <c r="O12" s="24" t="s">
        <v>18</v>
      </c>
      <c r="P12" s="30">
        <f>M12</f>
        <v>68766.239000000001</v>
      </c>
      <c r="Q12" s="25"/>
      <c r="R12" s="30">
        <f>SUM(C12:M12)</f>
        <v>14561760.68169</v>
      </c>
    </row>
    <row r="13" spans="1:18" ht="12.75" thickBot="1">
      <c r="A13" s="28" t="s">
        <v>298</v>
      </c>
      <c r="B13" s="24" t="s">
        <v>30</v>
      </c>
      <c r="C13" s="29">
        <f>'[1]S.19.02.21'!B13/1000</f>
        <v>3302799.80688</v>
      </c>
      <c r="D13" s="29">
        <f>'[1]S.19.02.21'!C13/1000</f>
        <v>1777619.2939300002</v>
      </c>
      <c r="E13" s="29">
        <f>'[1]S.19.02.21'!D13/1000</f>
        <v>1672220.6730000002</v>
      </c>
      <c r="F13" s="29">
        <f>'[1]S.19.02.21'!E13/1000</f>
        <v>594667.23699999996</v>
      </c>
      <c r="G13" s="29">
        <f>'[1]S.19.02.21'!F13/1000</f>
        <v>192491.079</v>
      </c>
      <c r="H13" s="29">
        <f>'[1]S.19.02.21'!G13/1000</f>
        <v>103961.353</v>
      </c>
      <c r="I13" s="29">
        <f>'[1]S.19.02.21'!H13/1000</f>
        <v>176373.745</v>
      </c>
      <c r="J13" s="29">
        <f>'[1]S.19.02.21'!I13/1000</f>
        <v>37628.595999999998</v>
      </c>
      <c r="K13" s="29">
        <f>'[1]S.19.02.21'!J13/1000</f>
        <v>69802.851999999999</v>
      </c>
      <c r="L13" s="29">
        <f>'[1]S.19.02.21'!K13/1000</f>
        <v>24794.258000000002</v>
      </c>
      <c r="M13" s="25"/>
      <c r="N13" s="25"/>
      <c r="O13" s="24" t="s">
        <v>30</v>
      </c>
      <c r="P13" s="30">
        <f>L13</f>
        <v>24794.258000000002</v>
      </c>
      <c r="Q13" s="25"/>
      <c r="R13" s="30">
        <f t="shared" ref="R13:R22" si="0">SUM(C13:M13)</f>
        <v>7952358.8938100012</v>
      </c>
    </row>
    <row r="14" spans="1:18" ht="12.75" thickBot="1">
      <c r="A14" s="28" t="s">
        <v>299</v>
      </c>
      <c r="B14" s="24" t="s">
        <v>32</v>
      </c>
      <c r="C14" s="29">
        <f>'[1]S.19.02.21'!B14/1000</f>
        <v>3753024.2969999998</v>
      </c>
      <c r="D14" s="29">
        <f>'[1]S.19.02.21'!C14/1000</f>
        <v>1847029.8204999999</v>
      </c>
      <c r="E14" s="29">
        <f>'[1]S.19.02.21'!D14/1000</f>
        <v>1383533.844</v>
      </c>
      <c r="F14" s="29">
        <f>'[1]S.19.02.21'!E14/1000</f>
        <v>562795.83900000004</v>
      </c>
      <c r="G14" s="29">
        <f>'[1]S.19.02.21'!F14/1000</f>
        <v>276248.03499999997</v>
      </c>
      <c r="H14" s="29">
        <f>'[1]S.19.02.21'!G14/1000</f>
        <v>132211.23699999999</v>
      </c>
      <c r="I14" s="29">
        <f>'[1]S.19.02.21'!H14/1000</f>
        <v>195796.139</v>
      </c>
      <c r="J14" s="29">
        <f>'[1]S.19.02.21'!I14/1000</f>
        <v>48205.928999999996</v>
      </c>
      <c r="K14" s="29">
        <f>'[1]S.19.02.21'!J14/1000</f>
        <v>14710.023999999999</v>
      </c>
      <c r="L14" s="25"/>
      <c r="M14" s="25"/>
      <c r="N14" s="25"/>
      <c r="O14" s="24" t="s">
        <v>32</v>
      </c>
      <c r="P14" s="30">
        <f>K14</f>
        <v>14710.023999999999</v>
      </c>
      <c r="Q14" s="25"/>
      <c r="R14" s="30">
        <f t="shared" si="0"/>
        <v>8213555.1645</v>
      </c>
    </row>
    <row r="15" spans="1:18" ht="12.75" thickBot="1">
      <c r="A15" s="28" t="s">
        <v>300</v>
      </c>
      <c r="B15" s="24" t="s">
        <v>34</v>
      </c>
      <c r="C15" s="29">
        <f>'[1]S.19.02.21'!B15/1000</f>
        <v>3348161.3050000002</v>
      </c>
      <c r="D15" s="29">
        <f>'[1]S.19.02.21'!C15/1000</f>
        <v>1587755.189</v>
      </c>
      <c r="E15" s="29">
        <f>'[1]S.19.02.21'!D15/1000</f>
        <v>1134089.8430000001</v>
      </c>
      <c r="F15" s="29">
        <f>'[1]S.19.02.21'!E15/1000</f>
        <v>514363.11900000001</v>
      </c>
      <c r="G15" s="29">
        <f>'[1]S.19.02.21'!F15/1000</f>
        <v>414476.49800000002</v>
      </c>
      <c r="H15" s="29">
        <f>'[1]S.19.02.21'!G15/1000</f>
        <v>138505.274</v>
      </c>
      <c r="I15" s="29">
        <f>'[1]S.19.02.21'!H15/1000</f>
        <v>62772.294000000002</v>
      </c>
      <c r="J15" s="29">
        <f>'[1]S.19.02.21'!I15/1000</f>
        <v>32738.456999999999</v>
      </c>
      <c r="K15" s="25"/>
      <c r="L15" s="25"/>
      <c r="M15" s="25"/>
      <c r="N15" s="25"/>
      <c r="O15" s="24" t="s">
        <v>34</v>
      </c>
      <c r="P15" s="30">
        <f>J15</f>
        <v>32738.456999999999</v>
      </c>
      <c r="Q15" s="25"/>
      <c r="R15" s="30">
        <f t="shared" si="0"/>
        <v>7232861.9790000003</v>
      </c>
    </row>
    <row r="16" spans="1:18" ht="12.75" thickBot="1">
      <c r="A16" s="28" t="s">
        <v>301</v>
      </c>
      <c r="B16" s="24" t="s">
        <v>36</v>
      </c>
      <c r="C16" s="29">
        <f>'[1]S.19.02.21'!B16/1000</f>
        <v>3071081.3735400001</v>
      </c>
      <c r="D16" s="29">
        <f>'[1]S.19.02.21'!C16/1000</f>
        <v>1409809.686</v>
      </c>
      <c r="E16" s="29">
        <f>'[1]S.19.02.21'!D16/1000</f>
        <v>1116779.12378</v>
      </c>
      <c r="F16" s="29">
        <f>'[1]S.19.02.21'!E16/1000</f>
        <v>485490.51899999997</v>
      </c>
      <c r="G16" s="29">
        <f>'[1]S.19.02.21'!F16/1000</f>
        <v>344370.65500000003</v>
      </c>
      <c r="H16" s="29">
        <f>'[1]S.19.02.21'!G16/1000</f>
        <v>112523.663</v>
      </c>
      <c r="I16" s="29">
        <f>'[1]S.19.02.21'!H16/1000</f>
        <v>76540.039000000004</v>
      </c>
      <c r="J16" s="25"/>
      <c r="K16" s="25"/>
      <c r="L16" s="25"/>
      <c r="M16" s="25"/>
      <c r="N16" s="25"/>
      <c r="O16" s="24" t="s">
        <v>36</v>
      </c>
      <c r="P16" s="30">
        <f>I16</f>
        <v>76540.039000000004</v>
      </c>
      <c r="Q16" s="25"/>
      <c r="R16" s="30">
        <f t="shared" si="0"/>
        <v>6616595.05932</v>
      </c>
    </row>
    <row r="17" spans="1:18" ht="12.75" thickBot="1">
      <c r="A17" s="28" t="s">
        <v>302</v>
      </c>
      <c r="B17" s="24" t="s">
        <v>38</v>
      </c>
      <c r="C17" s="29">
        <f>'[1]S.19.02.21'!B17/1000</f>
        <v>3260468.7749999999</v>
      </c>
      <c r="D17" s="29">
        <f>'[1]S.19.02.21'!C17/1000</f>
        <v>1459514.60677</v>
      </c>
      <c r="E17" s="29">
        <f>'[1]S.19.02.21'!D17/1000</f>
        <v>1384646.6850000001</v>
      </c>
      <c r="F17" s="29">
        <f>'[1]S.19.02.21'!E17/1000</f>
        <v>525746.06900000002</v>
      </c>
      <c r="G17" s="29">
        <f>'[1]S.19.02.21'!F17/1000</f>
        <v>194878.95699999999</v>
      </c>
      <c r="H17" s="29">
        <f>'[1]S.19.02.21'!G17/1000</f>
        <v>247073.88099999999</v>
      </c>
      <c r="I17" s="25"/>
      <c r="J17" s="25"/>
      <c r="K17" s="25"/>
      <c r="L17" s="25"/>
      <c r="M17" s="25"/>
      <c r="N17" s="25"/>
      <c r="O17" s="24" t="s">
        <v>38</v>
      </c>
      <c r="P17" s="30">
        <f>H17</f>
        <v>247073.88099999999</v>
      </c>
      <c r="Q17" s="25"/>
      <c r="R17" s="30">
        <f t="shared" si="0"/>
        <v>7072328.973770001</v>
      </c>
    </row>
    <row r="18" spans="1:18" ht="12.75" thickBot="1">
      <c r="A18" s="28" t="s">
        <v>303</v>
      </c>
      <c r="B18" s="24" t="s">
        <v>40</v>
      </c>
      <c r="C18" s="29">
        <f>'[1]S.19.02.21'!B18/1000</f>
        <v>3912337.7557200002</v>
      </c>
      <c r="D18" s="29">
        <f>'[1]S.19.02.21'!C18/1000</f>
        <v>1819376.402</v>
      </c>
      <c r="E18" s="29">
        <f>'[1]S.19.02.21'!D18/1000</f>
        <v>1372751.1089999999</v>
      </c>
      <c r="F18" s="29">
        <f>'[1]S.19.02.21'!E18/1000</f>
        <v>521707.071</v>
      </c>
      <c r="G18" s="29">
        <f>'[1]S.19.02.21'!F18/1000</f>
        <v>259055.29199999999</v>
      </c>
      <c r="H18" s="25"/>
      <c r="I18" s="25"/>
      <c r="J18" s="25"/>
      <c r="K18" s="25"/>
      <c r="L18" s="25"/>
      <c r="M18" s="25"/>
      <c r="N18" s="25"/>
      <c r="O18" s="24" t="s">
        <v>40</v>
      </c>
      <c r="P18" s="30">
        <f>G18</f>
        <v>259055.29199999999</v>
      </c>
      <c r="Q18" s="25"/>
      <c r="R18" s="30">
        <f t="shared" si="0"/>
        <v>7885227.6297200015</v>
      </c>
    </row>
    <row r="19" spans="1:18" ht="12.75" thickBot="1">
      <c r="A19" s="28" t="s">
        <v>304</v>
      </c>
      <c r="B19" s="24" t="s">
        <v>42</v>
      </c>
      <c r="C19" s="29">
        <f>'[1]S.19.02.21'!B19/1000</f>
        <v>3755274.4569999999</v>
      </c>
      <c r="D19" s="29">
        <f>'[1]S.19.02.21'!C19/1000</f>
        <v>1923946.8659999999</v>
      </c>
      <c r="E19" s="29">
        <f>'[1]S.19.02.21'!D19/1000</f>
        <v>1490736.4280000001</v>
      </c>
      <c r="F19" s="29">
        <f>'[1]S.19.02.21'!E19/1000</f>
        <v>1009282.357</v>
      </c>
      <c r="G19" s="25"/>
      <c r="H19" s="25"/>
      <c r="I19" s="25"/>
      <c r="J19" s="25"/>
      <c r="K19" s="25"/>
      <c r="L19" s="25"/>
      <c r="M19" s="25"/>
      <c r="N19" s="25"/>
      <c r="O19" s="24" t="s">
        <v>42</v>
      </c>
      <c r="P19" s="30">
        <f>F19</f>
        <v>1009282.357</v>
      </c>
      <c r="Q19" s="25"/>
      <c r="R19" s="30">
        <f t="shared" si="0"/>
        <v>8179240.108</v>
      </c>
    </row>
    <row r="20" spans="1:18" ht="12.75" thickBot="1">
      <c r="A20" s="28" t="s">
        <v>305</v>
      </c>
      <c r="B20" s="24" t="s">
        <v>44</v>
      </c>
      <c r="C20" s="29">
        <f>'[1]S.19.02.21'!B20/1000</f>
        <v>4153190.39</v>
      </c>
      <c r="D20" s="29">
        <f>'[1]S.19.02.21'!C20/1000</f>
        <v>1997192.378</v>
      </c>
      <c r="E20" s="29">
        <f>'[1]S.19.02.21'!D20/1000</f>
        <v>1509790.9739999999</v>
      </c>
      <c r="F20" s="25"/>
      <c r="G20" s="25"/>
      <c r="H20" s="25"/>
      <c r="I20" s="25"/>
      <c r="J20" s="25"/>
      <c r="K20" s="25"/>
      <c r="L20" s="25"/>
      <c r="M20" s="25"/>
      <c r="N20" s="25"/>
      <c r="O20" s="24" t="s">
        <v>44</v>
      </c>
      <c r="P20" s="30">
        <f>E20</f>
        <v>1509790.9739999999</v>
      </c>
      <c r="Q20" s="25"/>
      <c r="R20" s="30">
        <f t="shared" si="0"/>
        <v>7660173.7420000006</v>
      </c>
    </row>
    <row r="21" spans="1:18" ht="12.75" thickBot="1">
      <c r="A21" s="28" t="s">
        <v>306</v>
      </c>
      <c r="B21" s="24" t="s">
        <v>46</v>
      </c>
      <c r="C21" s="29">
        <f>'[1]S.19.02.21'!B21/1000</f>
        <v>5309083.0719999997</v>
      </c>
      <c r="D21" s="29">
        <f>'[1]S.19.02.21'!C21/1000</f>
        <v>2363681.8250000002</v>
      </c>
      <c r="E21" s="25"/>
      <c r="F21" s="25"/>
      <c r="G21" s="25"/>
      <c r="H21" s="25"/>
      <c r="I21" s="25"/>
      <c r="J21" s="25"/>
      <c r="K21" s="25"/>
      <c r="L21" s="25"/>
      <c r="M21" s="25"/>
      <c r="N21" s="25"/>
      <c r="O21" s="24" t="s">
        <v>46</v>
      </c>
      <c r="P21" s="30">
        <f>D21</f>
        <v>2363681.8250000002</v>
      </c>
      <c r="Q21" s="25"/>
      <c r="R21" s="30">
        <f t="shared" si="0"/>
        <v>7672764.8969999999</v>
      </c>
    </row>
    <row r="22" spans="1:18" ht="12.75" thickBot="1">
      <c r="A22" s="28" t="s">
        <v>307</v>
      </c>
      <c r="B22" s="24" t="s">
        <v>48</v>
      </c>
      <c r="C22" s="29">
        <f>'[1]S.19.02.21'!B22/1000</f>
        <v>4649785.8458700003</v>
      </c>
      <c r="D22" s="25"/>
      <c r="E22" s="25"/>
      <c r="F22" s="25"/>
      <c r="G22" s="25"/>
      <c r="H22" s="25"/>
      <c r="I22" s="25"/>
      <c r="J22" s="25"/>
      <c r="K22" s="25"/>
      <c r="L22" s="25"/>
      <c r="M22" s="25"/>
      <c r="N22" s="25"/>
      <c r="O22" s="24" t="s">
        <v>48</v>
      </c>
      <c r="P22" s="30">
        <f>C22</f>
        <v>4649785.8458700003</v>
      </c>
      <c r="Q22" s="25"/>
      <c r="R22" s="30">
        <f t="shared" si="0"/>
        <v>4649785.8458700003</v>
      </c>
    </row>
    <row r="23" spans="1:18" ht="12.75" thickBot="1">
      <c r="A23" s="25"/>
      <c r="B23" s="25"/>
      <c r="C23" s="25"/>
      <c r="D23" s="25"/>
      <c r="E23" s="25"/>
      <c r="F23" s="25"/>
      <c r="G23" s="25"/>
      <c r="H23" s="25"/>
      <c r="I23" s="25"/>
      <c r="J23" s="25"/>
      <c r="K23" s="25"/>
      <c r="L23" s="25"/>
      <c r="M23" s="25"/>
      <c r="N23" s="24" t="s">
        <v>188</v>
      </c>
      <c r="O23" s="24" t="s">
        <v>50</v>
      </c>
      <c r="P23" s="30">
        <f>SUM(P12:P22)</f>
        <v>10256219.19187</v>
      </c>
      <c r="Q23" s="25"/>
      <c r="R23" s="25"/>
    </row>
    <row r="24" spans="1:18">
      <c r="A24" s="26"/>
      <c r="D24" s="38">
        <f>E24-1</f>
        <v>2007</v>
      </c>
      <c r="E24" s="38">
        <f>F24-1</f>
        <v>2008</v>
      </c>
      <c r="F24" s="38">
        <f>G24-1</f>
        <v>2009</v>
      </c>
      <c r="G24" s="38">
        <f>H24-1</f>
        <v>2010</v>
      </c>
      <c r="H24" s="38">
        <f>I24-1</f>
        <v>2011</v>
      </c>
      <c r="I24" s="38">
        <v>2012</v>
      </c>
      <c r="J24" s="38">
        <v>2013</v>
      </c>
      <c r="K24" s="38">
        <v>2014</v>
      </c>
      <c r="L24" s="38">
        <v>2015</v>
      </c>
      <c r="M24" s="33">
        <v>2016</v>
      </c>
    </row>
    <row r="25" spans="1:18">
      <c r="A25" s="26"/>
      <c r="D25" s="39">
        <f>D12+C13</f>
        <v>6765703.9410500005</v>
      </c>
      <c r="E25" s="39">
        <f>E12+D13+C14</f>
        <v>7750472.9509299994</v>
      </c>
      <c r="F25" s="39">
        <f>F12+E13+D14+C15</f>
        <v>8088596.2005000003</v>
      </c>
      <c r="G25" s="39">
        <f>G12+F13+E14+D15+C16</f>
        <v>7306069.0485399999</v>
      </c>
      <c r="H25" s="39">
        <f>H12+G13+F14+E15+D16+C17</f>
        <v>6976345.9539999999</v>
      </c>
      <c r="I25" s="39">
        <f>I12+H13+G14+F15+E16+D17+C18</f>
        <v>7607912.6502700001</v>
      </c>
      <c r="J25" s="39">
        <f>J12+I13+H14+G15+F16+E17+D18+C19</f>
        <v>8398368.7060000002</v>
      </c>
      <c r="K25" s="39">
        <f>K12+J13+I14+H15+G16+F17+E18+D19+C20</f>
        <v>8816524.3900000006</v>
      </c>
      <c r="L25" s="39">
        <f>L12+K13+J14+I15+H16+G17+F18+E19+D20+C21</f>
        <v>9863906.5559999999</v>
      </c>
      <c r="M25" s="35">
        <f>P23</f>
        <v>10256219.19187</v>
      </c>
      <c r="P25" s="31"/>
    </row>
    <row r="26" spans="1:18">
      <c r="A26" s="12" t="s">
        <v>308</v>
      </c>
      <c r="D26" s="38"/>
      <c r="E26" s="38"/>
      <c r="F26" s="38"/>
      <c r="G26" s="38"/>
      <c r="H26" s="38"/>
      <c r="I26" s="40">
        <v>7652768</v>
      </c>
      <c r="J26" s="39">
        <v>8430177</v>
      </c>
      <c r="K26" s="40">
        <v>8819632</v>
      </c>
      <c r="L26" s="41">
        <v>9832869</v>
      </c>
      <c r="M26" s="35">
        <v>10285736</v>
      </c>
      <c r="P26" s="32"/>
    </row>
    <row r="27" spans="1:18" ht="12.75" thickBot="1">
      <c r="A27" s="27" t="s">
        <v>291</v>
      </c>
      <c r="D27" s="39">
        <f>D25-D26</f>
        <v>6765703.9410500005</v>
      </c>
      <c r="E27" s="39">
        <f t="shared" ref="E27:M27" si="1">E25-E26</f>
        <v>7750472.9509299994</v>
      </c>
      <c r="F27" s="39">
        <f t="shared" si="1"/>
        <v>8088596.2005000003</v>
      </c>
      <c r="G27" s="39">
        <f t="shared" si="1"/>
        <v>7306069.0485399999</v>
      </c>
      <c r="H27" s="39">
        <f t="shared" si="1"/>
        <v>6976345.9539999999</v>
      </c>
      <c r="I27" s="39">
        <f t="shared" si="1"/>
        <v>-44855.3497299999</v>
      </c>
      <c r="J27" s="39">
        <f t="shared" si="1"/>
        <v>-31808.293999999762</v>
      </c>
      <c r="K27" s="39">
        <f t="shared" si="1"/>
        <v>-3107.609999999404</v>
      </c>
      <c r="L27" s="39">
        <f t="shared" si="1"/>
        <v>31037.555999999866</v>
      </c>
      <c r="M27" s="34">
        <f t="shared" si="1"/>
        <v>-29516.808129999787</v>
      </c>
    </row>
    <row r="28" spans="1:18" ht="24.6" customHeight="1" thickBot="1">
      <c r="A28" s="25"/>
      <c r="B28" s="25"/>
      <c r="C28" s="117" t="s">
        <v>292</v>
      </c>
      <c r="D28" s="118"/>
      <c r="E28" s="118"/>
      <c r="F28" s="118"/>
      <c r="G28" s="118"/>
      <c r="H28" s="118"/>
      <c r="I28" s="118"/>
      <c r="J28" s="118"/>
      <c r="K28" s="118"/>
      <c r="L28" s="118"/>
      <c r="M28" s="119"/>
      <c r="N28" s="25"/>
      <c r="O28" s="25"/>
      <c r="P28" s="115" t="s">
        <v>309</v>
      </c>
    </row>
    <row r="29" spans="1:18" ht="12.75" thickBot="1">
      <c r="A29" s="25"/>
      <c r="B29" s="28" t="s">
        <v>295</v>
      </c>
      <c r="C29" s="28">
        <v>0</v>
      </c>
      <c r="D29" s="28">
        <v>1</v>
      </c>
      <c r="E29" s="28">
        <v>2</v>
      </c>
      <c r="F29" s="28">
        <v>3</v>
      </c>
      <c r="G29" s="28">
        <v>4</v>
      </c>
      <c r="H29" s="28">
        <v>5</v>
      </c>
      <c r="I29" s="28">
        <v>6</v>
      </c>
      <c r="J29" s="28">
        <v>7</v>
      </c>
      <c r="K29" s="28">
        <v>8</v>
      </c>
      <c r="L29" s="28">
        <v>9</v>
      </c>
      <c r="M29" s="28" t="s">
        <v>296</v>
      </c>
      <c r="N29" s="25"/>
      <c r="O29" s="25"/>
      <c r="P29" s="116"/>
    </row>
    <row r="30" spans="1:18" ht="12.75" thickBot="1">
      <c r="A30" s="25"/>
      <c r="B30" s="25"/>
      <c r="C30" s="28" t="s">
        <v>203</v>
      </c>
      <c r="D30" s="28" t="s">
        <v>214</v>
      </c>
      <c r="E30" s="28" t="s">
        <v>215</v>
      </c>
      <c r="F30" s="28" t="s">
        <v>216</v>
      </c>
      <c r="G30" s="28" t="s">
        <v>217</v>
      </c>
      <c r="H30" s="28" t="s">
        <v>218</v>
      </c>
      <c r="I30" s="28" t="s">
        <v>219</v>
      </c>
      <c r="J30" s="28" t="s">
        <v>220</v>
      </c>
      <c r="K30" s="28" t="s">
        <v>221</v>
      </c>
      <c r="L30" s="28" t="s">
        <v>310</v>
      </c>
      <c r="M30" s="28" t="s">
        <v>222</v>
      </c>
      <c r="N30" s="25"/>
      <c r="O30" s="25"/>
      <c r="P30" s="28" t="s">
        <v>311</v>
      </c>
    </row>
    <row r="31" spans="1:18" ht="12.75" thickBot="1">
      <c r="A31" s="28" t="s">
        <v>297</v>
      </c>
      <c r="B31" s="24" t="s">
        <v>18</v>
      </c>
      <c r="C31" s="25"/>
      <c r="D31" s="25"/>
      <c r="E31" s="25"/>
      <c r="F31" s="25"/>
      <c r="G31" s="25"/>
      <c r="H31" s="25"/>
      <c r="I31" s="25"/>
      <c r="J31" s="25"/>
      <c r="K31" s="25"/>
      <c r="L31" s="25"/>
      <c r="M31" s="25"/>
      <c r="N31" s="25"/>
      <c r="O31" s="24" t="s">
        <v>18</v>
      </c>
      <c r="P31" s="25"/>
    </row>
    <row r="32" spans="1:18" ht="12.75" thickBot="1">
      <c r="A32" s="28" t="s">
        <v>298</v>
      </c>
      <c r="B32" s="24" t="s">
        <v>30</v>
      </c>
      <c r="C32" s="25"/>
      <c r="D32" s="25"/>
      <c r="E32" s="25"/>
      <c r="F32" s="25"/>
      <c r="G32" s="25"/>
      <c r="H32" s="25"/>
      <c r="I32" s="25"/>
      <c r="J32" s="25"/>
      <c r="K32" s="25"/>
      <c r="L32" s="25"/>
      <c r="M32" s="25"/>
      <c r="N32" s="25"/>
      <c r="O32" s="24" t="s">
        <v>30</v>
      </c>
      <c r="P32" s="25"/>
    </row>
    <row r="33" spans="1:16" ht="12.75" thickBot="1">
      <c r="A33" s="28" t="s">
        <v>299</v>
      </c>
      <c r="B33" s="24" t="s">
        <v>32</v>
      </c>
      <c r="C33" s="25"/>
      <c r="D33" s="25"/>
      <c r="E33" s="25"/>
      <c r="F33" s="25"/>
      <c r="G33" s="25"/>
      <c r="H33" s="25"/>
      <c r="I33" s="25"/>
      <c r="J33" s="25"/>
      <c r="K33" s="25"/>
      <c r="L33" s="25"/>
      <c r="M33" s="25"/>
      <c r="N33" s="25"/>
      <c r="O33" s="24" t="s">
        <v>32</v>
      </c>
      <c r="P33" s="25"/>
    </row>
    <row r="34" spans="1:16" ht="12.75" thickBot="1">
      <c r="A34" s="28" t="s">
        <v>300</v>
      </c>
      <c r="B34" s="24" t="s">
        <v>34</v>
      </c>
      <c r="C34" s="25"/>
      <c r="D34" s="25"/>
      <c r="E34" s="25"/>
      <c r="F34" s="25"/>
      <c r="G34" s="25"/>
      <c r="H34" s="25"/>
      <c r="I34" s="25"/>
      <c r="J34" s="25"/>
      <c r="K34" s="25"/>
      <c r="L34" s="25"/>
      <c r="M34" s="25"/>
      <c r="N34" s="25"/>
      <c r="O34" s="24" t="s">
        <v>34</v>
      </c>
      <c r="P34" s="25"/>
    </row>
    <row r="35" spans="1:16" ht="12.75" thickBot="1">
      <c r="A35" s="28" t="s">
        <v>301</v>
      </c>
      <c r="B35" s="24" t="s">
        <v>36</v>
      </c>
      <c r="C35" s="25"/>
      <c r="D35" s="25"/>
      <c r="E35" s="25"/>
      <c r="F35" s="25"/>
      <c r="G35" s="25"/>
      <c r="H35" s="25"/>
      <c r="I35" s="25"/>
      <c r="J35" s="25"/>
      <c r="K35" s="25"/>
      <c r="L35" s="25"/>
      <c r="M35" s="25"/>
      <c r="N35" s="25"/>
      <c r="O35" s="24" t="s">
        <v>36</v>
      </c>
      <c r="P35" s="25"/>
    </row>
    <row r="36" spans="1:16" ht="12.75" thickBot="1">
      <c r="A36" s="28" t="s">
        <v>302</v>
      </c>
      <c r="B36" s="24" t="s">
        <v>38</v>
      </c>
      <c r="C36" s="25"/>
      <c r="D36" s="25"/>
      <c r="E36" s="25"/>
      <c r="F36" s="25"/>
      <c r="G36" s="25"/>
      <c r="H36" s="25"/>
      <c r="I36" s="25"/>
      <c r="J36" s="25"/>
      <c r="K36" s="25"/>
      <c r="L36" s="25"/>
      <c r="M36" s="25"/>
      <c r="N36" s="25"/>
      <c r="O36" s="24" t="s">
        <v>38</v>
      </c>
      <c r="P36" s="25"/>
    </row>
    <row r="37" spans="1:16" ht="12.75" thickBot="1">
      <c r="A37" s="28" t="s">
        <v>303</v>
      </c>
      <c r="B37" s="24" t="s">
        <v>40</v>
      </c>
      <c r="C37" s="25"/>
      <c r="D37" s="25"/>
      <c r="E37" s="25"/>
      <c r="F37" s="25"/>
      <c r="G37" s="25"/>
      <c r="H37" s="25"/>
      <c r="I37" s="25"/>
      <c r="J37" s="25"/>
      <c r="K37" s="25"/>
      <c r="L37" s="25"/>
      <c r="M37" s="25"/>
      <c r="N37" s="25"/>
      <c r="O37" s="24" t="s">
        <v>40</v>
      </c>
      <c r="P37" s="25"/>
    </row>
    <row r="38" spans="1:16" ht="12.75" thickBot="1">
      <c r="A38" s="28" t="s">
        <v>304</v>
      </c>
      <c r="B38" s="24" t="s">
        <v>42</v>
      </c>
      <c r="C38" s="25"/>
      <c r="D38" s="25"/>
      <c r="E38" s="25"/>
      <c r="F38" s="25"/>
      <c r="G38" s="25"/>
      <c r="H38" s="25"/>
      <c r="I38" s="25"/>
      <c r="J38" s="25"/>
      <c r="K38" s="25"/>
      <c r="L38" s="25"/>
      <c r="M38" s="25"/>
      <c r="N38" s="25"/>
      <c r="O38" s="24" t="s">
        <v>42</v>
      </c>
      <c r="P38" s="25"/>
    </row>
    <row r="39" spans="1:16" ht="12.75" thickBot="1">
      <c r="A39" s="28" t="s">
        <v>305</v>
      </c>
      <c r="B39" s="24" t="s">
        <v>44</v>
      </c>
      <c r="C39" s="25"/>
      <c r="D39" s="25"/>
      <c r="E39" s="25"/>
      <c r="F39" s="25"/>
      <c r="G39" s="25"/>
      <c r="H39" s="25"/>
      <c r="I39" s="25"/>
      <c r="J39" s="25"/>
      <c r="K39" s="25"/>
      <c r="L39" s="25"/>
      <c r="M39" s="25"/>
      <c r="N39" s="25"/>
      <c r="O39" s="24" t="s">
        <v>44</v>
      </c>
      <c r="P39" s="25"/>
    </row>
    <row r="40" spans="1:16" ht="12.75" thickBot="1">
      <c r="A40" s="28" t="s">
        <v>306</v>
      </c>
      <c r="B40" s="24" t="s">
        <v>46</v>
      </c>
      <c r="C40" s="25"/>
      <c r="D40" s="25"/>
      <c r="E40" s="25"/>
      <c r="F40" s="25"/>
      <c r="G40" s="25"/>
      <c r="H40" s="25"/>
      <c r="I40" s="25"/>
      <c r="J40" s="25"/>
      <c r="K40" s="25"/>
      <c r="L40" s="25"/>
      <c r="M40" s="25"/>
      <c r="N40" s="25"/>
      <c r="O40" s="24" t="s">
        <v>46</v>
      </c>
      <c r="P40" s="25"/>
    </row>
    <row r="41" spans="1:16" ht="12.75" thickBot="1">
      <c r="A41" s="28" t="s">
        <v>307</v>
      </c>
      <c r="B41" s="24" t="s">
        <v>48</v>
      </c>
      <c r="C41" s="25"/>
      <c r="D41" s="25"/>
      <c r="E41" s="25"/>
      <c r="F41" s="25"/>
      <c r="G41" s="25"/>
      <c r="H41" s="25"/>
      <c r="I41" s="25"/>
      <c r="J41" s="25"/>
      <c r="K41" s="25"/>
      <c r="L41" s="25"/>
      <c r="M41" s="25"/>
      <c r="N41" s="25"/>
      <c r="O41" s="24" t="s">
        <v>48</v>
      </c>
      <c r="P41" s="25"/>
    </row>
    <row r="42" spans="1:16" ht="12.75" thickBot="1">
      <c r="A42" s="25"/>
      <c r="B42" s="25"/>
      <c r="C42" s="25"/>
      <c r="D42" s="25"/>
      <c r="E42" s="25"/>
      <c r="F42" s="25"/>
      <c r="G42" s="25"/>
      <c r="H42" s="25"/>
      <c r="I42" s="25"/>
      <c r="J42" s="25"/>
      <c r="K42" s="25"/>
      <c r="L42" s="25"/>
      <c r="M42" s="25"/>
      <c r="N42" s="24" t="s">
        <v>188</v>
      </c>
      <c r="O42" s="24" t="s">
        <v>50</v>
      </c>
      <c r="P42" s="25"/>
    </row>
  </sheetData>
  <mergeCells count="5">
    <mergeCell ref="P9:P10"/>
    <mergeCell ref="R9:R10"/>
    <mergeCell ref="C28:M28"/>
    <mergeCell ref="P28:P29"/>
    <mergeCell ref="C9:M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election activeCell="C2" sqref="C2"/>
    </sheetView>
  </sheetViews>
  <sheetFormatPr defaultRowHeight="15"/>
  <cols>
    <col min="1" max="1" width="74" bestFit="1" customWidth="1"/>
    <col min="3" max="7" width="16" customWidth="1"/>
  </cols>
  <sheetData>
    <row r="1" spans="1:7" ht="18">
      <c r="A1" s="2" t="s">
        <v>312</v>
      </c>
      <c r="C1" t="s">
        <v>595</v>
      </c>
    </row>
    <row r="2" spans="1:7" ht="18.75" thickBot="1">
      <c r="A2" s="2" t="s">
        <v>313</v>
      </c>
    </row>
    <row r="3" spans="1:7" ht="64.5" thickBot="1">
      <c r="A3" s="3"/>
      <c r="B3" s="3"/>
      <c r="C3" s="4" t="s">
        <v>314</v>
      </c>
      <c r="D3" s="4" t="s">
        <v>315</v>
      </c>
      <c r="E3" s="4" t="s">
        <v>316</v>
      </c>
      <c r="F3" s="4" t="s">
        <v>317</v>
      </c>
      <c r="G3" s="4" t="s">
        <v>318</v>
      </c>
    </row>
    <row r="4" spans="1:7" ht="15.75" thickBot="1">
      <c r="A4" s="3"/>
      <c r="B4" s="3"/>
      <c r="C4" s="4" t="s">
        <v>2</v>
      </c>
      <c r="D4" s="4" t="s">
        <v>162</v>
      </c>
      <c r="E4" s="4" t="s">
        <v>164</v>
      </c>
      <c r="F4" s="4" t="s">
        <v>166</v>
      </c>
      <c r="G4" s="4" t="s">
        <v>168</v>
      </c>
    </row>
    <row r="5" spans="1:7" ht="15.75" thickBot="1">
      <c r="A5" s="4" t="s">
        <v>319</v>
      </c>
      <c r="B5" s="4" t="s">
        <v>242</v>
      </c>
      <c r="C5" s="3"/>
      <c r="D5" s="3"/>
      <c r="E5" s="3"/>
      <c r="F5" s="3"/>
      <c r="G5" s="3"/>
    </row>
    <row r="6" spans="1:7" ht="15.75" thickBot="1">
      <c r="A6" s="4" t="s">
        <v>320</v>
      </c>
      <c r="B6" s="4" t="s">
        <v>254</v>
      </c>
      <c r="C6" s="3"/>
      <c r="D6" s="3"/>
      <c r="E6" s="3"/>
      <c r="F6" s="3"/>
      <c r="G6" s="3"/>
    </row>
    <row r="7" spans="1:7" ht="15.75" thickBot="1">
      <c r="A7" s="4" t="s">
        <v>321</v>
      </c>
      <c r="B7" s="4" t="s">
        <v>8</v>
      </c>
      <c r="C7" s="3"/>
      <c r="D7" s="3"/>
      <c r="E7" s="3"/>
      <c r="F7" s="3"/>
      <c r="G7" s="3"/>
    </row>
    <row r="8" spans="1:7" ht="15.75" thickBot="1">
      <c r="A8" s="4" t="s">
        <v>322</v>
      </c>
      <c r="B8" s="4" t="s">
        <v>16</v>
      </c>
      <c r="C8" s="3"/>
      <c r="D8" s="3"/>
      <c r="E8" s="3"/>
      <c r="F8" s="3"/>
      <c r="G8" s="3"/>
    </row>
    <row r="9" spans="1:7" ht="15.75" thickBot="1">
      <c r="A9" s="4" t="s">
        <v>323</v>
      </c>
      <c r="B9" s="4" t="s">
        <v>18</v>
      </c>
      <c r="C9" s="3"/>
      <c r="D9" s="3"/>
      <c r="E9" s="3"/>
      <c r="F9" s="3"/>
      <c r="G9" s="3"/>
    </row>
    <row r="10" spans="1:7" ht="15.75" thickBot="1">
      <c r="A10" s="4" t="s">
        <v>324</v>
      </c>
      <c r="B10" s="4" t="s">
        <v>20</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5b5458fb-f620-4cfe-88a1-8ba005e7cf1a">
      <Terms xmlns="http://schemas.microsoft.com/office/infopath/2007/PartnerControls"/>
    </TaxKeywordTaxHTField>
    <TaxCatchAll xmlns="5b5458fb-f620-4cfe-88a1-8ba005e7cf1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Skjal" ma:contentTypeID="0x010100BBE548A612B4274D999E313985AAB3ED02007FFD3F4FFD9A2E4687C1F841E6ED19FA" ma:contentTypeVersion="6" ma:contentTypeDescription="" ma:contentTypeScope="" ma:versionID="7131110dc1a8e9b67644968314fd3723">
  <xsd:schema xmlns:xsd="http://www.w3.org/2001/XMLSchema" xmlns:xs="http://www.w3.org/2001/XMLSchema" xmlns:p="http://schemas.microsoft.com/office/2006/metadata/properties" xmlns:ns2="5b5458fb-f620-4cfe-88a1-8ba005e7cf1a" targetNamespace="http://schemas.microsoft.com/office/2006/metadata/properties" ma:root="true" ma:fieldsID="f25c27acb30a6d0df59f3241868cf80d" ns2:_="">
    <xsd:import namespace="5b5458fb-f620-4cfe-88a1-8ba005e7cf1a"/>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458fb-f620-4cfe-88a1-8ba005e7cf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1" nillable="true" ma:taxonomy="true" ma:internalName="TaxKeywordTaxHTField" ma:taxonomyFieldName="TaxKeyword" ma:displayName="Leitarorð" ma:readOnly="false" ma:fieldId="{23f27201-bee3-471e-b2e7-b64fd8b7ca38}" ma:taxonomyMulti="true" ma:sspId="5d2c59f9-58b6-46cd-b9c4-b99a361afa5b"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01b2b6d-12f5-4b91-9b6e-9e411fd28ddc}" ma:internalName="TaxCatchAll" ma:showField="CatchAllData" ma:web="79bae93f-e68c-4055-9261-6ec03f8bf75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01b2b6d-12f5-4b91-9b6e-9e411fd28ddc}" ma:internalName="TaxCatchAllLabel" ma:readOnly="true" ma:showField="CatchAllDataLabel" ma:web="79bae93f-e68c-4055-9261-6ec03f8bf7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111C1FB9-3514-4A62-9FE7-A3E02A605255}">
  <ds:schemaRefs>
    <ds:schemaRef ds:uri="http://schemas.microsoft.com/office/infopath/2007/PartnerControls"/>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b5458fb-f620-4cfe-88a1-8ba005e7cf1a"/>
  </ds:schemaRefs>
</ds:datastoreItem>
</file>

<file path=customXml/itemProps2.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3.xml><?xml version="1.0" encoding="utf-8"?>
<ds:datastoreItem xmlns:ds="http://schemas.openxmlformats.org/officeDocument/2006/customXml" ds:itemID="{AB6BDEFF-EEC5-422A-A161-D46E86EEC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5458fb-f620-4cfe-88a1-8ba005e7c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61D661-81D7-4408-B187-58E8C7AEC00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Yfirlit samstæða</vt:lpstr>
      <vt:lpstr>Yfirlit solo</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Gísli Halldór Ingimundarson</dc:creator>
  <cp:lastModifiedBy>Gísli Halldór Ingimundarson</cp:lastModifiedBy>
  <dcterms:created xsi:type="dcterms:W3CDTF">2017-05-16T22:39:04Z</dcterms:created>
  <dcterms:modified xsi:type="dcterms:W3CDTF">2019-04-23T19:05:54Z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0x010100BBE548A612B4274D999E313985AAB3ED02007FFD3F4FFD9A2E4687C1F841E6ED19FA</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ies>
</file>